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0" windowWidth="9720" windowHeight="6840"/>
  </bookViews>
  <sheets>
    <sheet name="Приложение 3" sheetId="10" r:id="rId1"/>
  </sheets>
  <definedNames>
    <definedName name="_xlnm.Print_Titles" localSheetId="0">'Приложение 3'!$5:$5</definedName>
    <definedName name="_xlnm.Print_Area" localSheetId="0">'Приложение 3'!$A$1:$G$137</definedName>
  </definedNames>
  <calcPr calcId="145621"/>
</workbook>
</file>

<file path=xl/calcChain.xml><?xml version="1.0" encoding="utf-8"?>
<calcChain xmlns="http://schemas.openxmlformats.org/spreadsheetml/2006/main">
  <c r="G99" i="10" l="1"/>
  <c r="G75" i="10"/>
  <c r="G58" i="10"/>
  <c r="G134" i="10" s="1"/>
  <c r="G28" i="10"/>
  <c r="G7" i="10"/>
  <c r="F134" i="10"/>
  <c r="G30" i="10" l="1"/>
  <c r="F30" i="10"/>
  <c r="G31" i="10"/>
  <c r="F31" i="10"/>
  <c r="E110" i="10"/>
  <c r="E100" i="10"/>
  <c r="E90" i="10"/>
  <c r="E76" i="10"/>
  <c r="E59" i="10"/>
  <c r="E30" i="10"/>
  <c r="E8" i="10"/>
  <c r="E136" i="10"/>
  <c r="E134" i="10"/>
  <c r="F60" i="10"/>
  <c r="F57" i="10" s="1"/>
  <c r="G60" i="10"/>
  <c r="E60" i="10"/>
  <c r="F59" i="10"/>
  <c r="G59" i="10"/>
  <c r="F58" i="10"/>
  <c r="E58" i="10"/>
  <c r="E57" i="10" s="1"/>
  <c r="E31" i="10"/>
  <c r="G71" i="10"/>
  <c r="F71" i="10"/>
  <c r="E71" i="10"/>
  <c r="G68" i="10"/>
  <c r="F68" i="10"/>
  <c r="E68" i="10"/>
  <c r="G64" i="10"/>
  <c r="F64" i="10"/>
  <c r="E64" i="10"/>
  <c r="G61" i="10"/>
  <c r="F61" i="10"/>
  <c r="E61" i="10"/>
  <c r="G57" i="10"/>
  <c r="E101" i="10"/>
  <c r="E99" i="10"/>
  <c r="E112" i="10"/>
  <c r="F112" i="10"/>
  <c r="G112" i="10"/>
  <c r="G9" i="10"/>
  <c r="F9" i="10"/>
  <c r="E9" i="10"/>
  <c r="G8" i="10"/>
  <c r="F8" i="10"/>
  <c r="F136" i="10" s="1"/>
  <c r="F129" i="10"/>
  <c r="G129" i="10"/>
  <c r="E129" i="10"/>
  <c r="G128" i="10"/>
  <c r="F128" i="10"/>
  <c r="F127" i="10" s="1"/>
  <c r="E128" i="10"/>
  <c r="F130" i="10"/>
  <c r="G130" i="10"/>
  <c r="E130" i="10"/>
  <c r="F123" i="10"/>
  <c r="G123" i="10"/>
  <c r="E123" i="10"/>
  <c r="F122" i="10"/>
  <c r="G122" i="10"/>
  <c r="E122" i="10"/>
  <c r="F124" i="10"/>
  <c r="G124" i="10"/>
  <c r="E124" i="10"/>
  <c r="F135" i="10"/>
  <c r="G135" i="10"/>
  <c r="E135" i="10"/>
  <c r="F29" i="10"/>
  <c r="G29" i="10"/>
  <c r="E29" i="10"/>
  <c r="G38" i="10"/>
  <c r="F38" i="10"/>
  <c r="E38" i="10"/>
  <c r="F137" i="10" l="1"/>
  <c r="G136" i="10"/>
  <c r="G137" i="10"/>
  <c r="E121" i="10"/>
  <c r="E127" i="10"/>
  <c r="F121" i="10"/>
  <c r="G121" i="10"/>
  <c r="G127" i="10"/>
  <c r="F77" i="10"/>
  <c r="G77" i="10"/>
  <c r="E77" i="10"/>
  <c r="E137" i="10" s="1"/>
  <c r="F76" i="10"/>
  <c r="G76" i="10"/>
  <c r="F75" i="10"/>
  <c r="E75" i="10"/>
  <c r="E85" i="10"/>
  <c r="G85" i="10"/>
  <c r="F85" i="10"/>
  <c r="F13" i="10"/>
  <c r="G13" i="10"/>
  <c r="E13" i="10"/>
  <c r="F7" i="10"/>
  <c r="E7" i="10"/>
  <c r="E74" i="10" l="1"/>
  <c r="F111" i="10" l="1"/>
  <c r="G111" i="10"/>
  <c r="E111" i="10"/>
  <c r="F110" i="10"/>
  <c r="G110" i="10"/>
  <c r="F118" i="10"/>
  <c r="G118" i="10"/>
  <c r="E118" i="10"/>
  <c r="F109" i="10" l="1"/>
  <c r="G109" i="10"/>
  <c r="G17" i="10" l="1"/>
  <c r="F17" i="10"/>
  <c r="E17" i="10"/>
  <c r="F28" i="10" l="1"/>
  <c r="E28" i="10"/>
  <c r="F50" i="10"/>
  <c r="E50" i="10"/>
  <c r="E27" i="10" l="1"/>
  <c r="E133" i="10" s="1"/>
  <c r="G27" i="10" l="1"/>
  <c r="G50" i="10"/>
  <c r="F54" i="10"/>
  <c r="G54" i="10"/>
  <c r="E54" i="10"/>
  <c r="F115" i="10"/>
  <c r="G115" i="10"/>
  <c r="E115" i="10"/>
  <c r="G46" i="10"/>
  <c r="F46" i="10"/>
  <c r="E46" i="10"/>
  <c r="G35" i="10"/>
  <c r="F35" i="10"/>
  <c r="E35" i="10"/>
  <c r="G42" i="10"/>
  <c r="F42" i="10"/>
  <c r="E42" i="10"/>
  <c r="F32" i="10"/>
  <c r="G32" i="10"/>
  <c r="E32" i="10"/>
  <c r="G91" i="10"/>
  <c r="G90" i="10"/>
  <c r="F91" i="10"/>
  <c r="F90" i="10"/>
  <c r="E91" i="10"/>
  <c r="E89" i="10" l="1"/>
  <c r="G89" i="10"/>
  <c r="F89" i="10"/>
  <c r="E109" i="10"/>
  <c r="F27" i="10"/>
  <c r="G101" i="10" l="1"/>
  <c r="F101" i="10"/>
  <c r="G105" i="10"/>
  <c r="F105" i="10"/>
  <c r="E105" i="10"/>
  <c r="F99" i="10"/>
  <c r="G100" i="10" l="1"/>
  <c r="G98" i="10" s="1"/>
  <c r="F100" i="10"/>
  <c r="F98" i="10" s="1"/>
  <c r="E98" i="10"/>
  <c r="G102" i="10" l="1"/>
  <c r="F102" i="10"/>
  <c r="E102" i="10"/>
  <c r="E22" i="10" l="1"/>
  <c r="F22" i="10"/>
  <c r="G22" i="10"/>
  <c r="E6" i="10" l="1"/>
  <c r="G95" i="10"/>
  <c r="F95" i="10"/>
  <c r="E95" i="10"/>
  <c r="G21" i="10" l="1"/>
  <c r="F21" i="10"/>
  <c r="E21" i="10"/>
  <c r="F6" i="10" l="1"/>
  <c r="F133" i="10" s="1"/>
  <c r="G6" i="10"/>
  <c r="G133" i="10" s="1"/>
  <c r="G20" i="10" l="1"/>
  <c r="E20" i="10"/>
  <c r="F20" i="10" l="1"/>
  <c r="G92" i="10"/>
  <c r="F92" i="10"/>
  <c r="E92" i="10"/>
  <c r="G81" i="10"/>
  <c r="F81" i="10"/>
  <c r="E81" i="10"/>
  <c r="G78" i="10"/>
  <c r="F78" i="10"/>
  <c r="E78" i="10"/>
  <c r="G23" i="10"/>
  <c r="F23" i="10"/>
  <c r="E23" i="10"/>
  <c r="G10" i="10"/>
  <c r="F10" i="10"/>
  <c r="E10" i="10"/>
  <c r="F74" i="10" l="1"/>
  <c r="G74" i="10"/>
</calcChain>
</file>

<file path=xl/sharedStrings.xml><?xml version="1.0" encoding="utf-8"?>
<sst xmlns="http://schemas.openxmlformats.org/spreadsheetml/2006/main" count="202" uniqueCount="77">
  <si>
    <t>Источник финансирования</t>
  </si>
  <si>
    <t>бюджет автономного округа</t>
  </si>
  <si>
    <t>местный бюджет</t>
  </si>
  <si>
    <t>всего</t>
  </si>
  <si>
    <t>Доля софинансирования, %</t>
  </si>
  <si>
    <t>Всего</t>
  </si>
  <si>
    <t>тыс. рублей</t>
  </si>
  <si>
    <t>Субсидии на создание условий для деятельности народных дружин</t>
  </si>
  <si>
    <t>Организация питания детей школьного возраста в оздоровительных лагерях с дневным пребыванием детей</t>
  </si>
  <si>
    <t>Материальное стимулирование членов добровольных народных дружин, создание условий для их деятельности</t>
  </si>
  <si>
    <t>Приложение 3 к пояснительной записке</t>
  </si>
  <si>
    <t>федеральный бюджет</t>
  </si>
  <si>
    <t>Государственная программа Ханты - Мансийского автономного округа - Югры «Развитие образования»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</si>
  <si>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</si>
  <si>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Предоставление субсидий молодым семьям на улучшение жилищных условий</t>
  </si>
  <si>
    <t>Государственная программа Ханты - Мансийского автономного округа - Югры «Культурное пространство»</t>
  </si>
  <si>
    <t>Государственная программа Ханты - Мансийского автономного округа - Югры «Развитие физической культуры и спорта»</t>
  </si>
  <si>
    <t xml:space="preserve"> </t>
  </si>
  <si>
    <t>Пополнение книжного фонда, доступ к электронной библиотеке, перевод в цифровой формат библиотечного фонда, обслуживание библиотечно - информационной системы</t>
  </si>
  <si>
    <t>Изготовление градостроительной документации</t>
  </si>
  <si>
    <t>Благоустройство общественных территорий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</si>
  <si>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</si>
  <si>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на софинансирование расходов муниципальных образований по развитию сети спортивных объектов шаговой доступности</t>
  </si>
  <si>
    <t>Государственная программа Ханты - Мансийского автономного округа - Югры «Пространственное развитие и формирование комфортной городской среды»</t>
  </si>
  <si>
    <t>Субсидии на реализацию программ формирования современной городской среды в рамках регионального проекта «Формирование комфортной городской среды»</t>
  </si>
  <si>
    <t>Объем ассигнований на 2026 год</t>
  </si>
  <si>
    <t>Государственная программа Ханты - Мансийского автономного округа - Югры «Строительство»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</si>
  <si>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</si>
  <si>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Государственная программа Ханты - Мансийского автономного округа - Югры «Безопасность жизнедеятельности и профилактика правонарушений»</t>
  </si>
  <si>
    <t xml:space="preserve">Субсидии на развитие сферы культуры в муниципальных образованиях Ханты-Мансийского автономного округа – Югры в рамках регионального проекта «Сохранение культурного и исторического наследия» </t>
  </si>
  <si>
    <t>Субсидии на реализацию мероприятий по обеспечению жильем молодых семей в рамках регионального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</si>
  <si>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Субсидии на реализацию полномочий в области строительства и жилищных отношений</t>
  </si>
  <si>
    <t xml:space="preserve">Субсидии на реализацию полномочий в области градостроительной деятельности </t>
  </si>
  <si>
    <t>Государственная программа Ханты - Мансийского автономного округа - Югры «Современная транспортная система»</t>
  </si>
  <si>
    <t>Субсидии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</t>
  </si>
  <si>
    <t xml:space="preserve">Приобретение экипировки, спортивного оборудования и инвентаря, участие в спортивных мероприятиях </t>
  </si>
  <si>
    <t>Проведение ремонтных работ по капитальному ремонту зданий муниципальных общеобразовательных организаций</t>
  </si>
  <si>
    <t>Капитальный ремонт сетей теплоснабжения, водоснабжения и водоотведения (подготовка к осенне-зимнему периоду)</t>
  </si>
  <si>
    <t>Объем ассигнований на 2027 год</t>
  </si>
  <si>
    <t>Организация бесплатного горячего питания обучающихся с 1 по 4 классы муниципальных общеобразовательных учреждений</t>
  </si>
  <si>
    <t>Субсидии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</t>
  </si>
  <si>
    <t>Благоустройство территорий муниципальных общеобразовательных организаций</t>
  </si>
  <si>
    <t>Комплектование книжных фондов библиотек муниципальных образований автономного округа</t>
  </si>
  <si>
    <t xml:space="preserve"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</t>
  </si>
  <si>
    <t xml:space="preserve">Возмещение недополученных доходов ресурсоснабжающим организациям, осуществляющим основной регулируемый вид деяельности в сфере тепло-, водоснабжения и водоотведения </t>
  </si>
  <si>
    <t xml:space="preserve"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 в рамках регионального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 </t>
  </si>
  <si>
    <t>Субсидии на капитальный ремонт и оснащение немонтируемыми средствами обучения и воспитания объектов муниципальных общеобразовательных организаций (объекты капитального ремонта, планируемые к реализации в рамках одного финансового года) в рамках регионального проекта «Все лучшее детям»</t>
  </si>
  <si>
    <t>Наименование государственной программы Ханты-Мансийского автономного округа -Югры / приоритетного проекта (направления)</t>
  </si>
  <si>
    <t>Наименование субсидии</t>
  </si>
  <si>
    <t xml:space="preserve">Строительство (реконструкция), ремонт автомобильных дорог общего пользования местного значения  </t>
  </si>
  <si>
    <t>Переселение граждан из жилых помещений, не отвечающим требованиям в связи с превышением предельно допустимой концентрации фенола и формальдегида</t>
  </si>
  <si>
    <t xml:space="preserve">Приобретение жилых помещений </t>
  </si>
  <si>
    <t>Перечень приоритетных расходных обязательств муниципального образования город Югорск, софинансируемых за счет средств бюджета автономного округа на 2026 год и на плановый период 2027 и 2028 годов путем предоставления межбюджетных субсидий</t>
  </si>
  <si>
    <t>Объем ассигнований на 2028 год</t>
  </si>
  <si>
    <t>Субсидии на техническое оснащение региональных и муниципальных музеев в рамках регионального проекта «Семейные ценности и инфраструктура культуры»</t>
  </si>
  <si>
    <t>Техническое оснащение муниципальных музеев</t>
  </si>
  <si>
    <t xml:space="preserve">Субсидии на обеспечение жильем граждан из числа коренных малочисленных народов Ханты-Мансийского автономного округа – Югры </t>
  </si>
  <si>
    <t xml:space="preserve">Обеспечение жильем граждан из числа коренных малочисленных народов Ханты-Мансийского автономного округа – Югры </t>
  </si>
  <si>
    <t>Организация деятельности молодежных трудовых отрядов</t>
  </si>
  <si>
    <t>Государственная программа Ханты - Мансийского автономного округа - Югры «Развитие жилищно-коммунального комплекса и энергетики»</t>
  </si>
  <si>
    <t>Субсидии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– Югры)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</si>
  <si>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</t>
  </si>
  <si>
    <t>Укрепление межнационального и межконфессионального согласия, обеспечение социальной и культурной адаптации иностранных граждан, профилактика экстремизма</t>
  </si>
  <si>
    <t>Итого расходы на осуществление приоритетных расходных обязательств</t>
  </si>
  <si>
    <t>фонд развития территорий</t>
  </si>
  <si>
    <t>Субсидии на обеспечение устойчивого сокращения непригодного для проживания жилищного фонда за счет средств, поступивших от публично-правовой компании «Фонд развития территорий» и средств бюджета Ханты-Мансийского автономного округа - Югры в рамках регионального проета «Жилье»</t>
  </si>
  <si>
    <t>Субсидии на реализацию полномочий в сфере жилищно - коммунального комплекса в рамках регионального проекта «Модернизация коммунальной инфраструктуры»</t>
  </si>
  <si>
    <t>Субсидии на реализацию мероприятий по модернизации  коммунальной инфраструктуры в рамках регионального проекта «Модернизация коммунальной инфраструктуры»</t>
  </si>
  <si>
    <t>Субсидии на реализацию мероприятий по модернизации коммунальной инфраструктуры Ханты-Мансийского автономного округа – Югры в рамках регионального проекта «Модернизация коммунальной инфраструктуры»</t>
  </si>
  <si>
    <t>Субсидии на реконструкцию, расширение, модернизацию, строительство коммунальных объектов в рамках регионального проекта «Создание (реконструкция) коммунальных объектов»</t>
  </si>
  <si>
    <t>Строительство инженерных сетей (строительство сетей канализации 5, 7 микрорайонов)</t>
  </si>
  <si>
    <t>Субсидии на государственную поддержку отрасли культуры (комплектование книжных фондов библиотек муниципальных образований автономного округа) в рамках регионального проекта «Сохранение культурного и исторического наследия»</t>
  </si>
  <si>
    <t>Мероприятия по обеспечению комплексной безопасности, приобретение спортивного оборудования</t>
  </si>
  <si>
    <t xml:space="preserve">Субсидии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в рамках регионального проекта «Строительство (реконструкция) автомобильных дорог общего пользования местного значения» </t>
  </si>
  <si>
    <t>Государственная программа Ханты - Мансийского автономного округа - Югры «Государственная национальная политика и профилактика экстремизма»</t>
  </si>
  <si>
    <t>Государственная программа Ханты - Мансийского автономного округа - Югры «Развитие гражданского общества»</t>
  </si>
  <si>
    <t>Субсидии на организацию деятельности молодежных трудовых отрядов в рамках регионального проекта «Россия - страна возможностей»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</si>
</sst>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0\.00"/>
    <numFmt numFmtId="166" formatCode="#,##0.0;[Red]\-#,##0.0"/>
    <numFmt numFmtId="167" formatCode="#,##0.0_ ;[Red]\-#,##0.0\ "/>
    <numFmt numFmtId="168" formatCode="0.0"/>
    <numFmt numFmtId="169" formatCode="0.0%"/>
  </numFmts>
  <fonts count="9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3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0" fontId="4" fillId="0" borderId="0" xfId="1" applyFont="1" applyFill="1"/>
    <xf numFmtId="164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4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9" fontId="4" fillId="0" borderId="1" xfId="1" applyNumberFormat="1" applyFont="1" applyFill="1" applyBorder="1" applyAlignment="1" applyProtection="1">
      <alignment horizont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9" fontId="3" fillId="0" borderId="1" xfId="1" applyNumberFormat="1" applyFont="1" applyFill="1" applyBorder="1" applyAlignment="1" applyProtection="1">
      <alignment horizontal="center" wrapText="1"/>
      <protection hidden="1"/>
    </xf>
    <xf numFmtId="9" fontId="4" fillId="0" borderId="1" xfId="0" applyNumberFormat="1" applyFont="1" applyFill="1" applyBorder="1" applyAlignment="1">
      <alignment horizontal="center" vertical="center"/>
    </xf>
    <xf numFmtId="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/>
    </xf>
    <xf numFmtId="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9" fontId="6" fillId="0" borderId="1" xfId="1" applyNumberFormat="1" applyFont="1" applyFill="1" applyBorder="1" applyAlignment="1" applyProtection="1">
      <alignment horizontal="center" wrapText="1"/>
      <protection hidden="1"/>
    </xf>
    <xf numFmtId="164" fontId="4" fillId="0" borderId="0" xfId="1" applyNumberFormat="1" applyFont="1" applyFill="1"/>
    <xf numFmtId="0" fontId="4" fillId="2" borderId="10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9" fontId="3" fillId="2" borderId="1" xfId="1" applyNumberFormat="1" applyFont="1" applyFill="1" applyBorder="1" applyAlignment="1" applyProtection="1">
      <alignment horizont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9" fontId="5" fillId="0" borderId="1" xfId="0" applyNumberFormat="1" applyFont="1" applyFill="1" applyBorder="1" applyAlignment="1">
      <alignment horizontal="center" vertical="center"/>
    </xf>
    <xf numFmtId="9" fontId="4" fillId="2" borderId="1" xfId="1" applyNumberFormat="1" applyFont="1" applyFill="1" applyBorder="1" applyAlignment="1" applyProtection="1">
      <alignment horizontal="center" wrapText="1"/>
      <protection hidden="1"/>
    </xf>
    <xf numFmtId="166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1" applyNumberFormat="1" applyFont="1" applyFill="1" applyBorder="1" applyAlignment="1">
      <alignment horizontal="center" vertical="center"/>
    </xf>
    <xf numFmtId="9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9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1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165" fontId="4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6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8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165" fontId="4" fillId="2" borderId="9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0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1" applyNumberFormat="1" applyFont="1" applyFill="1" applyBorder="1" applyAlignment="1" applyProtection="1">
      <alignment horizontal="left" vertical="center" wrapText="1"/>
      <protection hidden="1"/>
    </xf>
    <xf numFmtId="0" fontId="4" fillId="2" borderId="9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1" fillId="2" borderId="1" xfId="1" applyFont="1" applyFill="1" applyBorder="1" applyAlignment="1">
      <alignment vertical="center" wrapText="1"/>
    </xf>
    <xf numFmtId="9" fontId="4" fillId="0" borderId="9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4" fillId="2" borderId="6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4" fillId="2" borderId="8" xfId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showGridLines="0" tabSelected="1" view="pageBreakPreview" topLeftCell="A111" zoomScale="70" zoomScaleNormal="80" zoomScaleSheetLayoutView="70" workbookViewId="0">
      <selection activeCell="J134" sqref="J134"/>
    </sheetView>
  </sheetViews>
  <sheetFormatPr defaultColWidth="9.109375" defaultRowHeight="15.6" x14ac:dyDescent="0.3"/>
  <cols>
    <col min="1" max="1" width="49.88671875" style="2" customWidth="1"/>
    <col min="2" max="2" width="58.6640625" style="3" customWidth="1"/>
    <col min="3" max="3" width="34.44140625" style="2" customWidth="1"/>
    <col min="4" max="4" width="22" style="4" customWidth="1"/>
    <col min="5" max="5" width="19.5546875" style="4" customWidth="1"/>
    <col min="6" max="6" width="17.88671875" style="5" customWidth="1"/>
    <col min="7" max="7" width="20.6640625" style="5" customWidth="1"/>
    <col min="8" max="8" width="5.6640625" style="2" customWidth="1"/>
    <col min="9" max="9" width="16.33203125" style="2" customWidth="1"/>
    <col min="10" max="10" width="14.109375" style="2" customWidth="1"/>
    <col min="11" max="11" width="16.88671875" style="2" customWidth="1"/>
    <col min="12" max="12" width="15" style="2" customWidth="1"/>
    <col min="13" max="16384" width="9.109375" style="2"/>
  </cols>
  <sheetData>
    <row r="1" spans="1:7" ht="16.8" x14ac:dyDescent="0.3">
      <c r="A1" s="124" t="s">
        <v>10</v>
      </c>
      <c r="B1" s="125"/>
      <c r="C1" s="125"/>
      <c r="D1" s="125"/>
      <c r="E1" s="125"/>
      <c r="F1" s="125"/>
      <c r="G1" s="125"/>
    </row>
    <row r="3" spans="1:7" ht="42.75" customHeight="1" x14ac:dyDescent="0.3">
      <c r="A3" s="126" t="s">
        <v>52</v>
      </c>
      <c r="B3" s="127"/>
      <c r="C3" s="127"/>
      <c r="D3" s="127"/>
      <c r="E3" s="127"/>
      <c r="F3" s="127"/>
      <c r="G3" s="127"/>
    </row>
    <row r="4" spans="1:7" x14ac:dyDescent="0.3">
      <c r="A4" s="9"/>
      <c r="B4" s="13"/>
      <c r="C4" s="12"/>
      <c r="D4" s="10"/>
      <c r="E4" s="10"/>
      <c r="F4" s="11"/>
      <c r="G4" s="10" t="s">
        <v>6</v>
      </c>
    </row>
    <row r="5" spans="1:7" ht="92.25" customHeight="1" x14ac:dyDescent="0.3">
      <c r="A5" s="1" t="s">
        <v>47</v>
      </c>
      <c r="B5" s="1" t="s">
        <v>48</v>
      </c>
      <c r="C5" s="1" t="s">
        <v>0</v>
      </c>
      <c r="D5" s="1" t="s">
        <v>4</v>
      </c>
      <c r="E5" s="1" t="s">
        <v>25</v>
      </c>
      <c r="F5" s="1" t="s">
        <v>38</v>
      </c>
      <c r="G5" s="1" t="s">
        <v>53</v>
      </c>
    </row>
    <row r="6" spans="1:7" x14ac:dyDescent="0.3">
      <c r="A6" s="102" t="s">
        <v>12</v>
      </c>
      <c r="B6" s="103"/>
      <c r="C6" s="40" t="s">
        <v>3</v>
      </c>
      <c r="D6" s="15"/>
      <c r="E6" s="41">
        <f>E8+E9+E7</f>
        <v>50089</v>
      </c>
      <c r="F6" s="41">
        <f t="shared" ref="F6:G6" si="0">F8+F9+F7</f>
        <v>40886.799999999996</v>
      </c>
      <c r="G6" s="41">
        <f t="shared" si="0"/>
        <v>38800.9</v>
      </c>
    </row>
    <row r="7" spans="1:7" ht="21" customHeight="1" x14ac:dyDescent="0.3">
      <c r="A7" s="104"/>
      <c r="B7" s="105"/>
      <c r="C7" s="16" t="s">
        <v>11</v>
      </c>
      <c r="D7" s="15"/>
      <c r="E7" s="17">
        <f>E14</f>
        <v>9684.1</v>
      </c>
      <c r="F7" s="17">
        <f t="shared" ref="F7" si="1">F14</f>
        <v>6843.6</v>
      </c>
      <c r="G7" s="57">
        <f>G14</f>
        <v>5841.1</v>
      </c>
    </row>
    <row r="8" spans="1:7" ht="24" customHeight="1" x14ac:dyDescent="0.3">
      <c r="A8" s="104"/>
      <c r="B8" s="105"/>
      <c r="C8" s="16" t="s">
        <v>1</v>
      </c>
      <c r="D8" s="15"/>
      <c r="E8" s="17">
        <f t="shared" ref="E8:G9" si="2">E11+E15+E18</f>
        <v>34295.599999999999</v>
      </c>
      <c r="F8" s="17">
        <f t="shared" si="2"/>
        <v>28670.1</v>
      </c>
      <c r="G8" s="17">
        <f t="shared" si="2"/>
        <v>27753.599999999999</v>
      </c>
    </row>
    <row r="9" spans="1:7" ht="22.8" customHeight="1" x14ac:dyDescent="0.3">
      <c r="A9" s="106"/>
      <c r="B9" s="107"/>
      <c r="C9" s="18" t="s">
        <v>2</v>
      </c>
      <c r="D9" s="15"/>
      <c r="E9" s="17">
        <f t="shared" si="2"/>
        <v>6109.3</v>
      </c>
      <c r="F9" s="17">
        <f t="shared" si="2"/>
        <v>5373.1</v>
      </c>
      <c r="G9" s="17">
        <f t="shared" si="2"/>
        <v>5206.2000000000007</v>
      </c>
    </row>
    <row r="10" spans="1:7" ht="39" customHeight="1" x14ac:dyDescent="0.3">
      <c r="A10" s="98" t="s">
        <v>8</v>
      </c>
      <c r="B10" s="101" t="s">
        <v>13</v>
      </c>
      <c r="C10" s="19" t="s">
        <v>3</v>
      </c>
      <c r="D10" s="15"/>
      <c r="E10" s="42">
        <f>E11+E12</f>
        <v>12365.5</v>
      </c>
      <c r="F10" s="42">
        <f>F11+F12</f>
        <v>12365.5</v>
      </c>
      <c r="G10" s="42">
        <f>G11+G12</f>
        <v>12365.5</v>
      </c>
    </row>
    <row r="11" spans="1:7" ht="30" customHeight="1" x14ac:dyDescent="0.3">
      <c r="A11" s="99"/>
      <c r="B11" s="101"/>
      <c r="C11" s="16" t="s">
        <v>1</v>
      </c>
      <c r="D11" s="20">
        <v>0.75</v>
      </c>
      <c r="E11" s="17">
        <v>9274.1</v>
      </c>
      <c r="F11" s="17">
        <v>9274.1</v>
      </c>
      <c r="G11" s="17">
        <v>9274.1</v>
      </c>
    </row>
    <row r="12" spans="1:7" ht="28.5" customHeight="1" x14ac:dyDescent="0.3">
      <c r="A12" s="100"/>
      <c r="B12" s="101"/>
      <c r="C12" s="18" t="s">
        <v>2</v>
      </c>
      <c r="D12" s="20">
        <v>0.25</v>
      </c>
      <c r="E12" s="17">
        <v>3091.4</v>
      </c>
      <c r="F12" s="17">
        <v>3091.4</v>
      </c>
      <c r="G12" s="17">
        <v>3091.4</v>
      </c>
    </row>
    <row r="13" spans="1:7" ht="31.2" customHeight="1" x14ac:dyDescent="0.3">
      <c r="A13" s="98" t="s">
        <v>39</v>
      </c>
      <c r="B13" s="85" t="s">
        <v>21</v>
      </c>
      <c r="C13" s="19" t="s">
        <v>3</v>
      </c>
      <c r="D13" s="20"/>
      <c r="E13" s="42">
        <f>E15+E16+E14</f>
        <v>37723.5</v>
      </c>
      <c r="F13" s="42">
        <f t="shared" ref="F13:G13" si="3">F15+F16+F14</f>
        <v>28521.300000000003</v>
      </c>
      <c r="G13" s="42">
        <f t="shared" si="3"/>
        <v>26435.4</v>
      </c>
    </row>
    <row r="14" spans="1:7" ht="25.8" customHeight="1" x14ac:dyDescent="0.3">
      <c r="A14" s="99"/>
      <c r="B14" s="86"/>
      <c r="C14" s="16" t="s">
        <v>11</v>
      </c>
      <c r="D14" s="122">
        <v>0.92</v>
      </c>
      <c r="E14" s="59">
        <v>9684.1</v>
      </c>
      <c r="F14" s="59">
        <v>6843.6</v>
      </c>
      <c r="G14" s="60">
        <v>5841.1</v>
      </c>
    </row>
    <row r="15" spans="1:7" ht="31.2" customHeight="1" x14ac:dyDescent="0.3">
      <c r="A15" s="92"/>
      <c r="B15" s="86"/>
      <c r="C15" s="16" t="s">
        <v>1</v>
      </c>
      <c r="D15" s="123"/>
      <c r="E15" s="21">
        <v>25021.5</v>
      </c>
      <c r="F15" s="21">
        <v>19396</v>
      </c>
      <c r="G15" s="21">
        <v>18479.5</v>
      </c>
    </row>
    <row r="16" spans="1:7" ht="31.2" customHeight="1" x14ac:dyDescent="0.3">
      <c r="A16" s="93"/>
      <c r="B16" s="87"/>
      <c r="C16" s="18" t="s">
        <v>2</v>
      </c>
      <c r="D16" s="20">
        <v>0.08</v>
      </c>
      <c r="E16" s="17">
        <v>3017.9</v>
      </c>
      <c r="F16" s="17">
        <v>2281.6999999999998</v>
      </c>
      <c r="G16" s="17">
        <v>2114.8000000000002</v>
      </c>
    </row>
    <row r="17" spans="1:7" ht="36.6" hidden="1" customHeight="1" x14ac:dyDescent="0.3">
      <c r="A17" s="98" t="s">
        <v>41</v>
      </c>
      <c r="B17" s="101" t="s">
        <v>40</v>
      </c>
      <c r="C17" s="19" t="s">
        <v>3</v>
      </c>
      <c r="D17" s="15"/>
      <c r="E17" s="42">
        <f>E18+E19</f>
        <v>0</v>
      </c>
      <c r="F17" s="42">
        <f>F18+F19</f>
        <v>0</v>
      </c>
      <c r="G17" s="42">
        <f>G18+G19</f>
        <v>0</v>
      </c>
    </row>
    <row r="18" spans="1:7" ht="30" hidden="1" customHeight="1" x14ac:dyDescent="0.3">
      <c r="A18" s="99"/>
      <c r="B18" s="101"/>
      <c r="C18" s="16" t="s">
        <v>1</v>
      </c>
      <c r="D18" s="20">
        <v>0.95</v>
      </c>
      <c r="E18" s="17">
        <v>0</v>
      </c>
      <c r="F18" s="17">
        <v>0</v>
      </c>
      <c r="G18" s="17">
        <v>0</v>
      </c>
    </row>
    <row r="19" spans="1:7" ht="33.6" hidden="1" customHeight="1" x14ac:dyDescent="0.3">
      <c r="A19" s="100"/>
      <c r="B19" s="101"/>
      <c r="C19" s="18" t="s">
        <v>2</v>
      </c>
      <c r="D19" s="20">
        <v>0.05</v>
      </c>
      <c r="E19" s="17">
        <v>0</v>
      </c>
      <c r="F19" s="17">
        <v>0</v>
      </c>
      <c r="G19" s="17">
        <v>0</v>
      </c>
    </row>
    <row r="20" spans="1:7" ht="21" customHeight="1" x14ac:dyDescent="0.3">
      <c r="A20" s="102" t="s">
        <v>28</v>
      </c>
      <c r="B20" s="103"/>
      <c r="C20" s="40" t="s">
        <v>3</v>
      </c>
      <c r="D20" s="22"/>
      <c r="E20" s="41">
        <f>E21+E22</f>
        <v>147.6</v>
      </c>
      <c r="F20" s="41">
        <f t="shared" ref="F20:G20" si="4">F21+F22</f>
        <v>146.69999999999999</v>
      </c>
      <c r="G20" s="41">
        <f t="shared" si="4"/>
        <v>147.6</v>
      </c>
    </row>
    <row r="21" spans="1:7" ht="21.6" customHeight="1" x14ac:dyDescent="0.3">
      <c r="A21" s="104"/>
      <c r="B21" s="105"/>
      <c r="C21" s="16" t="s">
        <v>1</v>
      </c>
      <c r="D21" s="15"/>
      <c r="E21" s="17">
        <f>E24</f>
        <v>103.3</v>
      </c>
      <c r="F21" s="17">
        <f t="shared" ref="F21:G21" si="5">F24</f>
        <v>102.7</v>
      </c>
      <c r="G21" s="17">
        <f t="shared" si="5"/>
        <v>103.3</v>
      </c>
    </row>
    <row r="22" spans="1:7" ht="21" customHeight="1" x14ac:dyDescent="0.3">
      <c r="A22" s="106"/>
      <c r="B22" s="107"/>
      <c r="C22" s="18" t="s">
        <v>2</v>
      </c>
      <c r="D22" s="15"/>
      <c r="E22" s="17">
        <f>E25</f>
        <v>44.3</v>
      </c>
      <c r="F22" s="17">
        <f t="shared" ref="F22:G22" si="6">F25</f>
        <v>44</v>
      </c>
      <c r="G22" s="17">
        <f t="shared" si="6"/>
        <v>44.3</v>
      </c>
    </row>
    <row r="23" spans="1:7" ht="22.5" customHeight="1" x14ac:dyDescent="0.3">
      <c r="A23" s="91" t="s">
        <v>9</v>
      </c>
      <c r="B23" s="101" t="s">
        <v>7</v>
      </c>
      <c r="C23" s="19" t="s">
        <v>3</v>
      </c>
      <c r="D23" s="61"/>
      <c r="E23" s="42">
        <f>E24+E25</f>
        <v>147.6</v>
      </c>
      <c r="F23" s="42">
        <f>F24+F25</f>
        <v>146.69999999999999</v>
      </c>
      <c r="G23" s="42">
        <f>G24+G25</f>
        <v>147.6</v>
      </c>
    </row>
    <row r="24" spans="1:7" ht="22.5" customHeight="1" x14ac:dyDescent="0.3">
      <c r="A24" s="92"/>
      <c r="B24" s="101"/>
      <c r="C24" s="16" t="s">
        <v>1</v>
      </c>
      <c r="D24" s="20">
        <v>0.7</v>
      </c>
      <c r="E24" s="17">
        <v>103.3</v>
      </c>
      <c r="F24" s="23">
        <v>102.7</v>
      </c>
      <c r="G24" s="23">
        <v>103.3</v>
      </c>
    </row>
    <row r="25" spans="1:7" ht="21.6" customHeight="1" x14ac:dyDescent="0.3">
      <c r="A25" s="93"/>
      <c r="B25" s="101"/>
      <c r="C25" s="18" t="s">
        <v>2</v>
      </c>
      <c r="D25" s="24">
        <v>0.3</v>
      </c>
      <c r="E25" s="23">
        <v>44.3</v>
      </c>
      <c r="F25" s="23">
        <v>44</v>
      </c>
      <c r="G25" s="23">
        <v>44.3</v>
      </c>
    </row>
    <row r="26" spans="1:7" s="6" customFormat="1" ht="17.399999999999999" hidden="1" customHeight="1" x14ac:dyDescent="0.3">
      <c r="A26" s="47"/>
      <c r="B26" s="49"/>
      <c r="C26" s="18"/>
      <c r="D26" s="24"/>
      <c r="E26" s="25"/>
      <c r="F26" s="23"/>
      <c r="G26" s="26"/>
    </row>
    <row r="27" spans="1:7" s="6" customFormat="1" ht="18.75" customHeight="1" x14ac:dyDescent="0.3">
      <c r="A27" s="78" t="s">
        <v>26</v>
      </c>
      <c r="B27" s="79"/>
      <c r="C27" s="27" t="s">
        <v>5</v>
      </c>
      <c r="D27" s="24"/>
      <c r="E27" s="28">
        <f>E30+E31+E28+E29+F29</f>
        <v>549544.9</v>
      </c>
      <c r="F27" s="28">
        <f t="shared" ref="F27" si="7">F30+F31+F28</f>
        <v>134343.69999999998</v>
      </c>
      <c r="G27" s="28">
        <f>G30+G31+G28+G29</f>
        <v>134021.4</v>
      </c>
    </row>
    <row r="28" spans="1:7" s="6" customFormat="1" ht="18" customHeight="1" x14ac:dyDescent="0.3">
      <c r="A28" s="80"/>
      <c r="B28" s="81"/>
      <c r="C28" s="18" t="s">
        <v>11</v>
      </c>
      <c r="D28" s="24"/>
      <c r="E28" s="25">
        <f>E43+E47+E51</f>
        <v>2184.5</v>
      </c>
      <c r="F28" s="25">
        <f>F43+F47+F51</f>
        <v>2146.8000000000002</v>
      </c>
      <c r="G28" s="56">
        <f>G43+G47+G51</f>
        <v>1840.6</v>
      </c>
    </row>
    <row r="29" spans="1:7" s="6" customFormat="1" ht="22.8" customHeight="1" x14ac:dyDescent="0.3">
      <c r="A29" s="80"/>
      <c r="B29" s="81"/>
      <c r="C29" s="18" t="s">
        <v>64</v>
      </c>
      <c r="D29" s="24"/>
      <c r="E29" s="25">
        <f>E39</f>
        <v>47682.3</v>
      </c>
      <c r="F29" s="25">
        <f t="shared" ref="F29:G29" si="8">F39</f>
        <v>0</v>
      </c>
      <c r="G29" s="25">
        <f t="shared" si="8"/>
        <v>0</v>
      </c>
    </row>
    <row r="30" spans="1:7" s="6" customFormat="1" ht="18.75" customHeight="1" x14ac:dyDescent="0.3">
      <c r="A30" s="82"/>
      <c r="B30" s="81"/>
      <c r="C30" s="16" t="s">
        <v>1</v>
      </c>
      <c r="D30" s="24"/>
      <c r="E30" s="25">
        <f>E33+E44+E36+E48+E52+E55+E40</f>
        <v>462505.7</v>
      </c>
      <c r="F30" s="25">
        <f>F33+F44+F36+F48+F55+F52+F40</f>
        <v>124087.79999999999</v>
      </c>
      <c r="G30" s="25">
        <f>G33+G44+G36+G48+G52</f>
        <v>124087.79999999999</v>
      </c>
    </row>
    <row r="31" spans="1:7" s="6" customFormat="1" ht="18.75" customHeight="1" x14ac:dyDescent="0.3">
      <c r="A31" s="83"/>
      <c r="B31" s="84"/>
      <c r="C31" s="18" t="s">
        <v>2</v>
      </c>
      <c r="D31" s="24"/>
      <c r="E31" s="25">
        <f>E34+E45+E37+E49+E53+E56+E41</f>
        <v>37172.400000000001</v>
      </c>
      <c r="F31" s="25">
        <f>F34+F45+F37+F49+F56+F53+F41</f>
        <v>8109.1</v>
      </c>
      <c r="G31" s="25">
        <f>G34+G45+G37+G49+G53</f>
        <v>8093</v>
      </c>
    </row>
    <row r="32" spans="1:7" s="6" customFormat="1" ht="27" hidden="1" customHeight="1" x14ac:dyDescent="0.3">
      <c r="A32" s="111" t="s">
        <v>44</v>
      </c>
      <c r="B32" s="108" t="s">
        <v>43</v>
      </c>
      <c r="C32" s="29" t="s">
        <v>5</v>
      </c>
      <c r="D32" s="34"/>
      <c r="E32" s="31">
        <f>E33+E34</f>
        <v>0</v>
      </c>
      <c r="F32" s="31">
        <f t="shared" ref="F32:G32" si="9">F33+F34</f>
        <v>0</v>
      </c>
      <c r="G32" s="31">
        <f t="shared" si="9"/>
        <v>0</v>
      </c>
    </row>
    <row r="33" spans="1:7" s="6" customFormat="1" ht="29.25" hidden="1" customHeight="1" x14ac:dyDescent="0.3">
      <c r="A33" s="112"/>
      <c r="B33" s="109"/>
      <c r="C33" s="16" t="s">
        <v>1</v>
      </c>
      <c r="D33" s="24">
        <v>0.8</v>
      </c>
      <c r="E33" s="21"/>
      <c r="F33" s="23"/>
      <c r="G33" s="26"/>
    </row>
    <row r="34" spans="1:7" s="6" customFormat="1" ht="28.5" hidden="1" customHeight="1" x14ac:dyDescent="0.3">
      <c r="A34" s="113"/>
      <c r="B34" s="110"/>
      <c r="C34" s="18" t="s">
        <v>2</v>
      </c>
      <c r="D34" s="24">
        <v>0.2</v>
      </c>
      <c r="E34" s="21"/>
      <c r="F34" s="23"/>
      <c r="G34" s="26"/>
    </row>
    <row r="35" spans="1:7" s="6" customFormat="1" ht="24" customHeight="1" x14ac:dyDescent="0.3">
      <c r="A35" s="85" t="s">
        <v>51</v>
      </c>
      <c r="B35" s="85" t="s">
        <v>31</v>
      </c>
      <c r="C35" s="29" t="s">
        <v>5</v>
      </c>
      <c r="D35" s="24"/>
      <c r="E35" s="62">
        <f>E36+E37</f>
        <v>59369.599999999999</v>
      </c>
      <c r="F35" s="63">
        <f t="shared" ref="F35:G35" si="10">F36+F37</f>
        <v>62817.899999999994</v>
      </c>
      <c r="G35" s="63">
        <f t="shared" si="10"/>
        <v>62817.899999999994</v>
      </c>
    </row>
    <row r="36" spans="1:7" s="6" customFormat="1" ht="24" customHeight="1" x14ac:dyDescent="0.3">
      <c r="A36" s="86"/>
      <c r="B36" s="86"/>
      <c r="C36" s="16" t="s">
        <v>1</v>
      </c>
      <c r="D36" s="24">
        <v>0.93</v>
      </c>
      <c r="E36" s="23">
        <v>55213.7</v>
      </c>
      <c r="F36" s="64">
        <v>58420.7</v>
      </c>
      <c r="G36" s="64">
        <v>58420.7</v>
      </c>
    </row>
    <row r="37" spans="1:7" s="6" customFormat="1" ht="24" customHeight="1" x14ac:dyDescent="0.3">
      <c r="A37" s="86"/>
      <c r="B37" s="87"/>
      <c r="C37" s="18" t="s">
        <v>2</v>
      </c>
      <c r="D37" s="24">
        <v>7.0000000000000007E-2</v>
      </c>
      <c r="E37" s="23">
        <v>4155.8999999999996</v>
      </c>
      <c r="F37" s="64">
        <v>4397.2</v>
      </c>
      <c r="G37" s="64">
        <v>4397.2</v>
      </c>
    </row>
    <row r="38" spans="1:7" s="6" customFormat="1" ht="24" customHeight="1" x14ac:dyDescent="0.3">
      <c r="A38" s="86"/>
      <c r="B38" s="85" t="s">
        <v>65</v>
      </c>
      <c r="C38" s="29" t="s">
        <v>5</v>
      </c>
      <c r="D38" s="24"/>
      <c r="E38" s="62">
        <f>E40+E41+E39</f>
        <v>418609.9</v>
      </c>
      <c r="F38" s="62">
        <f>F40+F41+F39</f>
        <v>0</v>
      </c>
      <c r="G38" s="62">
        <f>G40+G41+G39</f>
        <v>0</v>
      </c>
    </row>
    <row r="39" spans="1:7" s="6" customFormat="1" ht="22.2" customHeight="1" x14ac:dyDescent="0.3">
      <c r="A39" s="86"/>
      <c r="B39" s="86"/>
      <c r="C39" s="18" t="s">
        <v>64</v>
      </c>
      <c r="D39" s="88">
        <v>0.93</v>
      </c>
      <c r="E39" s="64">
        <v>47682.3</v>
      </c>
      <c r="F39" s="23">
        <v>0</v>
      </c>
      <c r="G39" s="23">
        <v>0</v>
      </c>
    </row>
    <row r="40" spans="1:7" s="6" customFormat="1" ht="24" customHeight="1" x14ac:dyDescent="0.3">
      <c r="A40" s="86"/>
      <c r="B40" s="86"/>
      <c r="C40" s="16" t="s">
        <v>1</v>
      </c>
      <c r="D40" s="89"/>
      <c r="E40" s="23">
        <v>341624.9</v>
      </c>
      <c r="F40" s="23">
        <v>0</v>
      </c>
      <c r="G40" s="23">
        <v>0</v>
      </c>
    </row>
    <row r="41" spans="1:7" s="6" customFormat="1" ht="24" customHeight="1" x14ac:dyDescent="0.3">
      <c r="A41" s="87"/>
      <c r="B41" s="87"/>
      <c r="C41" s="18" t="s">
        <v>2</v>
      </c>
      <c r="D41" s="24">
        <v>7.0000000000000007E-2</v>
      </c>
      <c r="E41" s="23">
        <v>29302.7</v>
      </c>
      <c r="F41" s="23">
        <v>0</v>
      </c>
      <c r="G41" s="23">
        <v>0</v>
      </c>
    </row>
    <row r="42" spans="1:7" s="6" customFormat="1" ht="25.2" customHeight="1" x14ac:dyDescent="0.3">
      <c r="A42" s="98" t="s">
        <v>14</v>
      </c>
      <c r="B42" s="85" t="s">
        <v>30</v>
      </c>
      <c r="C42" s="29" t="s">
        <v>5</v>
      </c>
      <c r="D42" s="32"/>
      <c r="E42" s="52">
        <f>E44+E45+E43</f>
        <v>64787</v>
      </c>
      <c r="F42" s="52">
        <f>F44+F45+F43</f>
        <v>64747.4</v>
      </c>
      <c r="G42" s="52">
        <f>G44+G45+G43</f>
        <v>64425.1</v>
      </c>
    </row>
    <row r="43" spans="1:7" s="6" customFormat="1" ht="30" customHeight="1" x14ac:dyDescent="0.3">
      <c r="A43" s="99"/>
      <c r="B43" s="86"/>
      <c r="C43" s="18" t="s">
        <v>11</v>
      </c>
      <c r="D43" s="88">
        <v>0.95</v>
      </c>
      <c r="E43" s="65">
        <v>2184.5</v>
      </c>
      <c r="F43" s="65">
        <v>2146.8000000000002</v>
      </c>
      <c r="G43" s="66">
        <v>1840.6</v>
      </c>
    </row>
    <row r="44" spans="1:7" s="6" customFormat="1" ht="24.75" customHeight="1" x14ac:dyDescent="0.3">
      <c r="A44" s="99"/>
      <c r="B44" s="86"/>
      <c r="C44" s="16" t="s">
        <v>1</v>
      </c>
      <c r="D44" s="89"/>
      <c r="E44" s="25">
        <v>59363.199999999997</v>
      </c>
      <c r="F44" s="25">
        <v>59363.199999999997</v>
      </c>
      <c r="G44" s="25">
        <v>59363.199999999997</v>
      </c>
    </row>
    <row r="45" spans="1:7" s="6" customFormat="1" ht="24.75" customHeight="1" x14ac:dyDescent="0.3">
      <c r="A45" s="100"/>
      <c r="B45" s="87"/>
      <c r="C45" s="18" t="s">
        <v>2</v>
      </c>
      <c r="D45" s="24">
        <v>0.05</v>
      </c>
      <c r="E45" s="56">
        <v>3239.3</v>
      </c>
      <c r="F45" s="64">
        <v>3237.4</v>
      </c>
      <c r="G45" s="64">
        <v>3221.3</v>
      </c>
    </row>
    <row r="46" spans="1:7" s="6" customFormat="1" ht="34.5" hidden="1" customHeight="1" x14ac:dyDescent="0.3">
      <c r="A46" s="98" t="s">
        <v>50</v>
      </c>
      <c r="B46" s="85" t="s">
        <v>45</v>
      </c>
      <c r="C46" s="29" t="s">
        <v>5</v>
      </c>
      <c r="D46" s="24"/>
      <c r="E46" s="31">
        <f>E47+E48+E49</f>
        <v>0</v>
      </c>
      <c r="F46" s="31">
        <f t="shared" ref="F46:G46" si="11">F47+F48+F49</f>
        <v>0</v>
      </c>
      <c r="G46" s="31">
        <f t="shared" si="11"/>
        <v>0</v>
      </c>
    </row>
    <row r="47" spans="1:7" s="6" customFormat="1" ht="32.25" hidden="1" customHeight="1" x14ac:dyDescent="0.3">
      <c r="A47" s="99"/>
      <c r="B47" s="86"/>
      <c r="C47" s="18" t="s">
        <v>11</v>
      </c>
      <c r="D47" s="88">
        <v>0.93</v>
      </c>
      <c r="E47" s="25"/>
      <c r="F47" s="25"/>
      <c r="G47" s="25"/>
    </row>
    <row r="48" spans="1:7" s="6" customFormat="1" ht="33" hidden="1" customHeight="1" x14ac:dyDescent="0.3">
      <c r="A48" s="92"/>
      <c r="B48" s="86"/>
      <c r="C48" s="16" t="s">
        <v>1</v>
      </c>
      <c r="D48" s="97"/>
      <c r="E48" s="23"/>
      <c r="F48" s="23"/>
      <c r="G48" s="26"/>
    </row>
    <row r="49" spans="1:9" s="6" customFormat="1" ht="33" hidden="1" customHeight="1" x14ac:dyDescent="0.3">
      <c r="A49" s="92"/>
      <c r="B49" s="86"/>
      <c r="C49" s="18" t="s">
        <v>2</v>
      </c>
      <c r="D49" s="24">
        <v>7.0000000000000007E-2</v>
      </c>
      <c r="E49" s="23"/>
      <c r="F49" s="23"/>
      <c r="G49" s="26"/>
    </row>
    <row r="50" spans="1:9" s="6" customFormat="1" ht="25.5" customHeight="1" x14ac:dyDescent="0.3">
      <c r="A50" s="111" t="s">
        <v>57</v>
      </c>
      <c r="B50" s="94" t="s">
        <v>56</v>
      </c>
      <c r="C50" s="29" t="s">
        <v>5</v>
      </c>
      <c r="D50" s="67"/>
      <c r="E50" s="43">
        <f>E52+E53+E51</f>
        <v>6778.4</v>
      </c>
      <c r="F50" s="43">
        <f>F52+F53+F51</f>
        <v>6778.4</v>
      </c>
      <c r="G50" s="43">
        <f>G52+G53</f>
        <v>6778.4</v>
      </c>
    </row>
    <row r="51" spans="1:9" s="6" customFormat="1" ht="25.5" hidden="1" customHeight="1" x14ac:dyDescent="0.3">
      <c r="A51" s="112"/>
      <c r="B51" s="95"/>
      <c r="C51" s="18" t="s">
        <v>11</v>
      </c>
      <c r="D51" s="129">
        <v>0.93</v>
      </c>
      <c r="E51" s="21">
        <v>0</v>
      </c>
      <c r="F51" s="21">
        <v>0</v>
      </c>
      <c r="G51" s="21">
        <v>0</v>
      </c>
    </row>
    <row r="52" spans="1:9" s="6" customFormat="1" ht="24" customHeight="1" x14ac:dyDescent="0.3">
      <c r="A52" s="112"/>
      <c r="B52" s="95"/>
      <c r="C52" s="16" t="s">
        <v>1</v>
      </c>
      <c r="D52" s="130"/>
      <c r="E52" s="21">
        <v>6303.9</v>
      </c>
      <c r="F52" s="21">
        <v>6303.9</v>
      </c>
      <c r="G52" s="21">
        <v>6303.9</v>
      </c>
    </row>
    <row r="53" spans="1:9" s="6" customFormat="1" ht="22.2" customHeight="1" x14ac:dyDescent="0.3">
      <c r="A53" s="113"/>
      <c r="B53" s="96"/>
      <c r="C53" s="18" t="s">
        <v>2</v>
      </c>
      <c r="D53" s="33">
        <v>7.0000000000000007E-2</v>
      </c>
      <c r="E53" s="21">
        <v>474.5</v>
      </c>
      <c r="F53" s="21">
        <v>474.5</v>
      </c>
      <c r="G53" s="21">
        <v>474.5</v>
      </c>
    </row>
    <row r="54" spans="1:9" s="6" customFormat="1" ht="42.75" hidden="1" customHeight="1" x14ac:dyDescent="0.3">
      <c r="A54" s="111" t="s">
        <v>36</v>
      </c>
      <c r="B54" s="94" t="s">
        <v>46</v>
      </c>
      <c r="C54" s="29" t="s">
        <v>5</v>
      </c>
      <c r="D54" s="44"/>
      <c r="E54" s="43">
        <f>E55+E56</f>
        <v>0</v>
      </c>
      <c r="F54" s="43">
        <f t="shared" ref="F54:G54" si="12">F55+F56</f>
        <v>0</v>
      </c>
      <c r="G54" s="43">
        <f t="shared" si="12"/>
        <v>0</v>
      </c>
      <c r="I54" s="46"/>
    </row>
    <row r="55" spans="1:9" s="6" customFormat="1" ht="30.6" hidden="1" customHeight="1" x14ac:dyDescent="0.3">
      <c r="A55" s="112"/>
      <c r="B55" s="95"/>
      <c r="C55" s="16" t="s">
        <v>1</v>
      </c>
      <c r="D55" s="33">
        <v>0.9</v>
      </c>
      <c r="E55" s="21"/>
      <c r="F55" s="21"/>
      <c r="G55" s="21"/>
    </row>
    <row r="56" spans="1:9" s="6" customFormat="1" ht="32.4" hidden="1" customHeight="1" x14ac:dyDescent="0.3">
      <c r="A56" s="113"/>
      <c r="B56" s="96"/>
      <c r="C56" s="18" t="s">
        <v>2</v>
      </c>
      <c r="D56" s="33">
        <v>0.1</v>
      </c>
      <c r="E56" s="21"/>
      <c r="F56" s="21"/>
      <c r="G56" s="21"/>
      <c r="I56" s="46"/>
    </row>
    <row r="57" spans="1:9" s="6" customFormat="1" ht="22.8" customHeight="1" x14ac:dyDescent="0.3">
      <c r="A57" s="78" t="s">
        <v>59</v>
      </c>
      <c r="B57" s="79"/>
      <c r="C57" s="27" t="s">
        <v>5</v>
      </c>
      <c r="D57" s="24"/>
      <c r="E57" s="55">
        <f>E58+E59+E60</f>
        <v>355021.3</v>
      </c>
      <c r="F57" s="55">
        <f t="shared" ref="F57:G57" si="13">F58+F59+F60</f>
        <v>397088.80000000005</v>
      </c>
      <c r="G57" s="55">
        <f t="shared" si="13"/>
        <v>873629.9</v>
      </c>
      <c r="I57" s="46"/>
    </row>
    <row r="58" spans="1:9" s="6" customFormat="1" ht="22.8" customHeight="1" x14ac:dyDescent="0.3">
      <c r="A58" s="80"/>
      <c r="B58" s="81"/>
      <c r="C58" s="18" t="s">
        <v>11</v>
      </c>
      <c r="D58" s="24"/>
      <c r="E58" s="56">
        <f>E65</f>
        <v>0</v>
      </c>
      <c r="F58" s="56">
        <f t="shared" ref="F58" si="14">F65</f>
        <v>56904.3</v>
      </c>
      <c r="G58" s="56">
        <f>G65</f>
        <v>184077.3</v>
      </c>
      <c r="I58" s="46"/>
    </row>
    <row r="59" spans="1:9" s="6" customFormat="1" ht="22.8" customHeight="1" x14ac:dyDescent="0.3">
      <c r="A59" s="82"/>
      <c r="B59" s="81"/>
      <c r="C59" s="16" t="s">
        <v>1</v>
      </c>
      <c r="D59" s="24"/>
      <c r="E59" s="56">
        <f>E62+E66+E69+E72</f>
        <v>321018.09999999998</v>
      </c>
      <c r="F59" s="56">
        <f t="shared" ref="F59:G59" si="15">F62+F66+F69+F72</f>
        <v>289156.80000000005</v>
      </c>
      <c r="G59" s="56">
        <f t="shared" si="15"/>
        <v>586119.69999999995</v>
      </c>
      <c r="I59" s="46"/>
    </row>
    <row r="60" spans="1:9" s="6" customFormat="1" ht="22.8" customHeight="1" x14ac:dyDescent="0.3">
      <c r="A60" s="83"/>
      <c r="B60" s="84"/>
      <c r="C60" s="18" t="s">
        <v>2</v>
      </c>
      <c r="D60" s="24"/>
      <c r="E60" s="56">
        <f>E63+E67+E70+E73</f>
        <v>34003.199999999997</v>
      </c>
      <c r="F60" s="56">
        <f t="shared" ref="F60:G60" si="16">F63+F67+F70+F73</f>
        <v>51027.7</v>
      </c>
      <c r="G60" s="56">
        <f t="shared" si="16"/>
        <v>103432.9</v>
      </c>
      <c r="I60" s="46"/>
    </row>
    <row r="61" spans="1:9" s="6" customFormat="1" ht="22.8" customHeight="1" x14ac:dyDescent="0.3">
      <c r="A61" s="111" t="s">
        <v>37</v>
      </c>
      <c r="B61" s="108" t="s">
        <v>66</v>
      </c>
      <c r="C61" s="51" t="s">
        <v>5</v>
      </c>
      <c r="D61" s="68"/>
      <c r="E61" s="69">
        <f>E62+E63</f>
        <v>162521.40000000002</v>
      </c>
      <c r="F61" s="69">
        <f>F62+F63</f>
        <v>154140.5</v>
      </c>
      <c r="G61" s="69">
        <f>G62+G63</f>
        <v>140650.5</v>
      </c>
      <c r="I61" s="46"/>
    </row>
    <row r="62" spans="1:9" s="6" customFormat="1" ht="22.8" customHeight="1" x14ac:dyDescent="0.3">
      <c r="A62" s="112"/>
      <c r="B62" s="109"/>
      <c r="C62" s="48" t="s">
        <v>1</v>
      </c>
      <c r="D62" s="70">
        <v>0.85</v>
      </c>
      <c r="E62" s="56">
        <v>138143.20000000001</v>
      </c>
      <c r="F62" s="64">
        <v>131019.4</v>
      </c>
      <c r="G62" s="71">
        <v>119552.9</v>
      </c>
      <c r="I62" s="46"/>
    </row>
    <row r="63" spans="1:9" s="6" customFormat="1" ht="22.8" customHeight="1" x14ac:dyDescent="0.3">
      <c r="A63" s="112"/>
      <c r="B63" s="110"/>
      <c r="C63" s="53" t="s">
        <v>2</v>
      </c>
      <c r="D63" s="70">
        <v>0.15</v>
      </c>
      <c r="E63" s="56">
        <v>24378.2</v>
      </c>
      <c r="F63" s="64">
        <v>23121.1</v>
      </c>
      <c r="G63" s="71">
        <v>21097.599999999999</v>
      </c>
      <c r="I63" s="46"/>
    </row>
    <row r="64" spans="1:9" s="6" customFormat="1" ht="22.8" customHeight="1" x14ac:dyDescent="0.3">
      <c r="A64" s="112"/>
      <c r="B64" s="108" t="s">
        <v>67</v>
      </c>
      <c r="C64" s="51" t="s">
        <v>5</v>
      </c>
      <c r="D64" s="70"/>
      <c r="E64" s="69">
        <f>E65+E66+E67</f>
        <v>0</v>
      </c>
      <c r="F64" s="69">
        <f t="shared" ref="F64" si="17">F65+F66+F67</f>
        <v>224873.69999999998</v>
      </c>
      <c r="G64" s="69">
        <f t="shared" ref="G64" si="18">G65+G66+G67</f>
        <v>732979.4</v>
      </c>
      <c r="I64" s="46"/>
    </row>
    <row r="65" spans="1:9" s="6" customFormat="1" ht="23.4" customHeight="1" x14ac:dyDescent="0.3">
      <c r="A65" s="112"/>
      <c r="B65" s="109"/>
      <c r="C65" s="53" t="s">
        <v>11</v>
      </c>
      <c r="D65" s="70"/>
      <c r="E65" s="56">
        <v>0</v>
      </c>
      <c r="F65" s="64">
        <v>56904.3</v>
      </c>
      <c r="G65" s="71">
        <v>184077.3</v>
      </c>
      <c r="I65" s="46"/>
    </row>
    <row r="66" spans="1:9" s="6" customFormat="1" ht="22.8" customHeight="1" x14ac:dyDescent="0.3">
      <c r="A66" s="112"/>
      <c r="B66" s="109"/>
      <c r="C66" s="48" t="s">
        <v>1</v>
      </c>
      <c r="D66" s="70">
        <v>0.85</v>
      </c>
      <c r="E66" s="56">
        <v>0</v>
      </c>
      <c r="F66" s="64">
        <v>142774</v>
      </c>
      <c r="G66" s="71">
        <v>466566.8</v>
      </c>
      <c r="I66" s="46"/>
    </row>
    <row r="67" spans="1:9" s="6" customFormat="1" ht="22.8" customHeight="1" x14ac:dyDescent="0.3">
      <c r="A67" s="112"/>
      <c r="B67" s="110"/>
      <c r="C67" s="53" t="s">
        <v>2</v>
      </c>
      <c r="D67" s="70">
        <v>0.15</v>
      </c>
      <c r="E67" s="56">
        <v>0</v>
      </c>
      <c r="F67" s="64">
        <v>25195.4</v>
      </c>
      <c r="G67" s="71">
        <v>82335.3</v>
      </c>
      <c r="I67" s="46"/>
    </row>
    <row r="68" spans="1:9" s="6" customFormat="1" ht="19.2" customHeight="1" x14ac:dyDescent="0.3">
      <c r="A68" s="112"/>
      <c r="B68" s="108" t="s">
        <v>68</v>
      </c>
      <c r="C68" s="51" t="s">
        <v>5</v>
      </c>
      <c r="D68" s="72"/>
      <c r="E68" s="69">
        <f>E69+E70</f>
        <v>0</v>
      </c>
      <c r="F68" s="69">
        <f t="shared" ref="F68:G68" si="19">F69+F70</f>
        <v>18074.599999999999</v>
      </c>
      <c r="G68" s="69">
        <f t="shared" si="19"/>
        <v>0</v>
      </c>
      <c r="I68" s="46"/>
    </row>
    <row r="69" spans="1:9" s="6" customFormat="1" ht="29.4" customHeight="1" x14ac:dyDescent="0.3">
      <c r="A69" s="112"/>
      <c r="B69" s="109"/>
      <c r="C69" s="53" t="s">
        <v>1</v>
      </c>
      <c r="D69" s="70">
        <v>0.85</v>
      </c>
      <c r="E69" s="56">
        <v>0</v>
      </c>
      <c r="F69" s="64">
        <v>15363.4</v>
      </c>
      <c r="G69" s="71">
        <v>0</v>
      </c>
      <c r="I69" s="46"/>
    </row>
    <row r="70" spans="1:9" s="6" customFormat="1" ht="21" customHeight="1" x14ac:dyDescent="0.3">
      <c r="A70" s="113"/>
      <c r="B70" s="110"/>
      <c r="C70" s="53" t="s">
        <v>2</v>
      </c>
      <c r="D70" s="70">
        <v>0.15</v>
      </c>
      <c r="E70" s="56">
        <v>0</v>
      </c>
      <c r="F70" s="64">
        <v>2711.2</v>
      </c>
      <c r="G70" s="71">
        <v>0</v>
      </c>
      <c r="I70" s="46"/>
    </row>
    <row r="71" spans="1:9" s="6" customFormat="1" ht="22.8" customHeight="1" x14ac:dyDescent="0.3">
      <c r="A71" s="98" t="s">
        <v>70</v>
      </c>
      <c r="B71" s="85" t="s">
        <v>69</v>
      </c>
      <c r="C71" s="51" t="s">
        <v>5</v>
      </c>
      <c r="D71" s="54"/>
      <c r="E71" s="69">
        <f>E72+E73</f>
        <v>192499.9</v>
      </c>
      <c r="F71" s="69">
        <f>F72+F73</f>
        <v>0</v>
      </c>
      <c r="G71" s="69">
        <f>G72+G73</f>
        <v>0</v>
      </c>
      <c r="I71" s="46"/>
    </row>
    <row r="72" spans="1:9" s="6" customFormat="1" ht="22.8" customHeight="1" x14ac:dyDescent="0.3">
      <c r="A72" s="99"/>
      <c r="B72" s="86"/>
      <c r="C72" s="48" t="s">
        <v>1</v>
      </c>
      <c r="D72" s="70">
        <v>0.95</v>
      </c>
      <c r="E72" s="56">
        <v>182874.9</v>
      </c>
      <c r="F72" s="64">
        <v>0</v>
      </c>
      <c r="G72" s="71">
        <v>0</v>
      </c>
      <c r="I72" s="46"/>
    </row>
    <row r="73" spans="1:9" s="6" customFormat="1" ht="22.8" customHeight="1" x14ac:dyDescent="0.3">
      <c r="A73" s="100"/>
      <c r="B73" s="87"/>
      <c r="C73" s="53" t="s">
        <v>2</v>
      </c>
      <c r="D73" s="70">
        <v>0.05</v>
      </c>
      <c r="E73" s="56">
        <v>9625</v>
      </c>
      <c r="F73" s="64">
        <v>0</v>
      </c>
      <c r="G73" s="71">
        <v>0</v>
      </c>
      <c r="I73" s="46"/>
    </row>
    <row r="74" spans="1:9" s="6" customFormat="1" ht="18.75" customHeight="1" x14ac:dyDescent="0.3">
      <c r="A74" s="78" t="s">
        <v>15</v>
      </c>
      <c r="B74" s="79"/>
      <c r="C74" s="27" t="s">
        <v>5</v>
      </c>
      <c r="D74" s="30"/>
      <c r="E74" s="73">
        <f>E76+E77+E75</f>
        <v>527.70000000000005</v>
      </c>
      <c r="F74" s="73">
        <f>F76+F77+F75</f>
        <v>24814.400000000001</v>
      </c>
      <c r="G74" s="73">
        <f>G76+G77+G75</f>
        <v>1135.5000000000002</v>
      </c>
    </row>
    <row r="75" spans="1:9" s="6" customFormat="1" ht="18.75" customHeight="1" x14ac:dyDescent="0.3">
      <c r="A75" s="80"/>
      <c r="B75" s="81"/>
      <c r="C75" s="18" t="s">
        <v>11</v>
      </c>
      <c r="D75" s="30"/>
      <c r="E75" s="65">
        <f>E82+E86</f>
        <v>52.5</v>
      </c>
      <c r="F75" s="65">
        <f t="shared" ref="F75" si="20">F82+F86</f>
        <v>8597.3000000000011</v>
      </c>
      <c r="G75" s="66">
        <f>G82+G86</f>
        <v>43.4</v>
      </c>
    </row>
    <row r="76" spans="1:9" s="6" customFormat="1" ht="18.75" customHeight="1" x14ac:dyDescent="0.3">
      <c r="A76" s="82"/>
      <c r="B76" s="81"/>
      <c r="C76" s="16" t="s">
        <v>1</v>
      </c>
      <c r="D76" s="30"/>
      <c r="E76" s="65">
        <f>E79+E83+E87</f>
        <v>396.1</v>
      </c>
      <c r="F76" s="65">
        <f t="shared" ref="F76:G76" si="21">F79+F83+F87</f>
        <v>14863.2</v>
      </c>
      <c r="G76" s="65">
        <f t="shared" si="21"/>
        <v>921.80000000000007</v>
      </c>
    </row>
    <row r="77" spans="1:9" s="6" customFormat="1" ht="18.75" customHeight="1" x14ac:dyDescent="0.3">
      <c r="A77" s="83"/>
      <c r="B77" s="84"/>
      <c r="C77" s="18" t="s">
        <v>2</v>
      </c>
      <c r="D77" s="30"/>
      <c r="E77" s="65">
        <f>E80+E84+E88</f>
        <v>79.099999999999994</v>
      </c>
      <c r="F77" s="65">
        <f t="shared" ref="F77:G77" si="22">F80+F84+F88</f>
        <v>1353.8999999999999</v>
      </c>
      <c r="G77" s="65">
        <f t="shared" si="22"/>
        <v>170.29999999999998</v>
      </c>
    </row>
    <row r="78" spans="1:9" s="6" customFormat="1" ht="32.4" customHeight="1" x14ac:dyDescent="0.3">
      <c r="A78" s="91" t="s">
        <v>18</v>
      </c>
      <c r="B78" s="85" t="s">
        <v>29</v>
      </c>
      <c r="C78" s="29" t="s">
        <v>5</v>
      </c>
      <c r="D78" s="30"/>
      <c r="E78" s="74">
        <f>E79+E80</f>
        <v>369.4</v>
      </c>
      <c r="F78" s="74">
        <f t="shared" ref="F78:G78" si="23">F79+F80</f>
        <v>970.80000000000007</v>
      </c>
      <c r="G78" s="74">
        <f t="shared" si="23"/>
        <v>970.80000000000007</v>
      </c>
    </row>
    <row r="79" spans="1:9" s="6" customFormat="1" ht="32.4" customHeight="1" x14ac:dyDescent="0.3">
      <c r="A79" s="92"/>
      <c r="B79" s="86"/>
      <c r="C79" s="18" t="s">
        <v>1</v>
      </c>
      <c r="D79" s="24">
        <v>0.85</v>
      </c>
      <c r="E79" s="65">
        <v>314</v>
      </c>
      <c r="F79" s="65">
        <v>825.2</v>
      </c>
      <c r="G79" s="65">
        <v>825.2</v>
      </c>
    </row>
    <row r="80" spans="1:9" s="6" customFormat="1" ht="22.2" customHeight="1" x14ac:dyDescent="0.3">
      <c r="A80" s="93"/>
      <c r="B80" s="87"/>
      <c r="C80" s="18" t="s">
        <v>2</v>
      </c>
      <c r="D80" s="24">
        <v>0.15</v>
      </c>
      <c r="E80" s="65">
        <v>55.4</v>
      </c>
      <c r="F80" s="65">
        <v>145.6</v>
      </c>
      <c r="G80" s="65">
        <v>145.6</v>
      </c>
    </row>
    <row r="81" spans="1:7" s="6" customFormat="1" ht="21" customHeight="1" x14ac:dyDescent="0.3">
      <c r="A81" s="91" t="s">
        <v>42</v>
      </c>
      <c r="B81" s="91" t="s">
        <v>71</v>
      </c>
      <c r="C81" s="29" t="s">
        <v>5</v>
      </c>
      <c r="D81" s="30"/>
      <c r="E81" s="52">
        <f>E82+E83+E84</f>
        <v>158.29999999999998</v>
      </c>
      <c r="F81" s="74">
        <f>F82+F83+F84</f>
        <v>161.6</v>
      </c>
      <c r="G81" s="74">
        <f>G82+G83+G84</f>
        <v>164.7</v>
      </c>
    </row>
    <row r="82" spans="1:7" s="6" customFormat="1" ht="21" customHeight="1" x14ac:dyDescent="0.3">
      <c r="A82" s="92"/>
      <c r="B82" s="92"/>
      <c r="C82" s="18" t="s">
        <v>11</v>
      </c>
      <c r="D82" s="88">
        <v>0.85</v>
      </c>
      <c r="E82" s="66">
        <v>52.5</v>
      </c>
      <c r="F82" s="65">
        <v>48.1</v>
      </c>
      <c r="G82" s="65">
        <v>43.4</v>
      </c>
    </row>
    <row r="83" spans="1:7" s="6" customFormat="1" ht="18.600000000000001" customHeight="1" x14ac:dyDescent="0.3">
      <c r="A83" s="92"/>
      <c r="B83" s="92"/>
      <c r="C83" s="18" t="s">
        <v>1</v>
      </c>
      <c r="D83" s="90"/>
      <c r="E83" s="66">
        <v>82.1</v>
      </c>
      <c r="F83" s="65">
        <v>89.3</v>
      </c>
      <c r="G83" s="65">
        <v>96.6</v>
      </c>
    </row>
    <row r="84" spans="1:7" s="6" customFormat="1" ht="19.2" customHeight="1" x14ac:dyDescent="0.3">
      <c r="A84" s="93"/>
      <c r="B84" s="93"/>
      <c r="C84" s="18" t="s">
        <v>2</v>
      </c>
      <c r="D84" s="24">
        <v>0.15</v>
      </c>
      <c r="E84" s="66">
        <v>23.7</v>
      </c>
      <c r="F84" s="65">
        <v>24.2</v>
      </c>
      <c r="G84" s="65">
        <v>24.7</v>
      </c>
    </row>
    <row r="85" spans="1:7" s="6" customFormat="1" ht="19.2" customHeight="1" x14ac:dyDescent="0.3">
      <c r="A85" s="85" t="s">
        <v>55</v>
      </c>
      <c r="B85" s="85" t="s">
        <v>54</v>
      </c>
      <c r="C85" s="29" t="s">
        <v>5</v>
      </c>
      <c r="D85" s="30"/>
      <c r="E85" s="74">
        <f>SUM(E86:E88)</f>
        <v>0</v>
      </c>
      <c r="F85" s="74">
        <f>SUM(F86:F88)</f>
        <v>23682</v>
      </c>
      <c r="G85" s="74">
        <f>SUM(G86:G88)</f>
        <v>0</v>
      </c>
    </row>
    <row r="86" spans="1:7" s="6" customFormat="1" ht="19.2" customHeight="1" x14ac:dyDescent="0.3">
      <c r="A86" s="86"/>
      <c r="B86" s="86"/>
      <c r="C86" s="18" t="s">
        <v>11</v>
      </c>
      <c r="D86" s="88">
        <v>0.95</v>
      </c>
      <c r="E86" s="66">
        <v>0</v>
      </c>
      <c r="F86" s="65">
        <v>8549.2000000000007</v>
      </c>
      <c r="G86" s="65">
        <v>0</v>
      </c>
    </row>
    <row r="87" spans="1:7" s="6" customFormat="1" ht="19.2" customHeight="1" x14ac:dyDescent="0.3">
      <c r="A87" s="86"/>
      <c r="B87" s="86"/>
      <c r="C87" s="18" t="s">
        <v>1</v>
      </c>
      <c r="D87" s="90"/>
      <c r="E87" s="66">
        <v>0</v>
      </c>
      <c r="F87" s="65">
        <v>13948.7</v>
      </c>
      <c r="G87" s="65">
        <v>0</v>
      </c>
    </row>
    <row r="88" spans="1:7" s="6" customFormat="1" ht="19.2" customHeight="1" x14ac:dyDescent="0.3">
      <c r="A88" s="87"/>
      <c r="B88" s="87"/>
      <c r="C88" s="18" t="s">
        <v>2</v>
      </c>
      <c r="D88" s="24">
        <v>0.05</v>
      </c>
      <c r="E88" s="66">
        <v>0</v>
      </c>
      <c r="F88" s="66">
        <v>1184.0999999999999</v>
      </c>
      <c r="G88" s="65">
        <v>0</v>
      </c>
    </row>
    <row r="89" spans="1:7" s="6" customFormat="1" ht="19.8" customHeight="1" x14ac:dyDescent="0.3">
      <c r="A89" s="120" t="s">
        <v>16</v>
      </c>
      <c r="B89" s="121"/>
      <c r="C89" s="27" t="s">
        <v>5</v>
      </c>
      <c r="D89" s="24"/>
      <c r="E89" s="28">
        <f>E90+E91</f>
        <v>21793.5</v>
      </c>
      <c r="F89" s="28">
        <f>F90+F91</f>
        <v>21793.5</v>
      </c>
      <c r="G89" s="28">
        <f>G90+G91</f>
        <v>21793.5</v>
      </c>
    </row>
    <row r="90" spans="1:7" s="6" customFormat="1" ht="19.2" customHeight="1" x14ac:dyDescent="0.3">
      <c r="A90" s="121"/>
      <c r="B90" s="121"/>
      <c r="C90" s="16" t="s">
        <v>1</v>
      </c>
      <c r="D90" s="24"/>
      <c r="E90" s="25">
        <f>E93+E96</f>
        <v>20703.8</v>
      </c>
      <c r="F90" s="25">
        <f t="shared" ref="E90:G91" si="24">F93+F96</f>
        <v>20703.8</v>
      </c>
      <c r="G90" s="25">
        <f t="shared" si="24"/>
        <v>20703.8</v>
      </c>
    </row>
    <row r="91" spans="1:7" s="6" customFormat="1" ht="17.399999999999999" customHeight="1" x14ac:dyDescent="0.3">
      <c r="A91" s="121"/>
      <c r="B91" s="121"/>
      <c r="C91" s="18" t="s">
        <v>2</v>
      </c>
      <c r="D91" s="24"/>
      <c r="E91" s="25">
        <f t="shared" si="24"/>
        <v>1089.7</v>
      </c>
      <c r="F91" s="25">
        <f t="shared" si="24"/>
        <v>1089.7</v>
      </c>
      <c r="G91" s="25">
        <f t="shared" si="24"/>
        <v>1089.7</v>
      </c>
    </row>
    <row r="92" spans="1:7" s="6" customFormat="1" ht="27.6" customHeight="1" x14ac:dyDescent="0.3">
      <c r="A92" s="98" t="s">
        <v>35</v>
      </c>
      <c r="B92" s="85" t="s">
        <v>27</v>
      </c>
      <c r="C92" s="29" t="s">
        <v>5</v>
      </c>
      <c r="D92" s="45"/>
      <c r="E92" s="31">
        <f>E93+E94</f>
        <v>14081.5</v>
      </c>
      <c r="F92" s="31">
        <f>F93+F94</f>
        <v>14081.5</v>
      </c>
      <c r="G92" s="31">
        <f>G93+G94</f>
        <v>14081.5</v>
      </c>
    </row>
    <row r="93" spans="1:7" s="6" customFormat="1" ht="23.25" customHeight="1" x14ac:dyDescent="0.3">
      <c r="A93" s="99"/>
      <c r="B93" s="86"/>
      <c r="C93" s="18" t="s">
        <v>1</v>
      </c>
      <c r="D93" s="24">
        <v>0.95</v>
      </c>
      <c r="E93" s="25">
        <v>13377.4</v>
      </c>
      <c r="F93" s="25">
        <v>13377.4</v>
      </c>
      <c r="G93" s="25">
        <v>13377.4</v>
      </c>
    </row>
    <row r="94" spans="1:7" s="6" customFormat="1" ht="22.5" customHeight="1" x14ac:dyDescent="0.3">
      <c r="A94" s="99"/>
      <c r="B94" s="87"/>
      <c r="C94" s="18" t="s">
        <v>2</v>
      </c>
      <c r="D94" s="24">
        <v>0.05</v>
      </c>
      <c r="E94" s="25">
        <v>704.1</v>
      </c>
      <c r="F94" s="25">
        <v>704.1</v>
      </c>
      <c r="G94" s="25">
        <v>704.1</v>
      </c>
    </row>
    <row r="95" spans="1:7" s="6" customFormat="1" ht="25.95" customHeight="1" x14ac:dyDescent="0.3">
      <c r="A95" s="91" t="s">
        <v>72</v>
      </c>
      <c r="B95" s="85" t="s">
        <v>22</v>
      </c>
      <c r="C95" s="29" t="s">
        <v>5</v>
      </c>
      <c r="D95" s="34"/>
      <c r="E95" s="31">
        <f>E96+E97</f>
        <v>7712</v>
      </c>
      <c r="F95" s="31">
        <f t="shared" ref="F95:G95" si="25">F96+F97</f>
        <v>7712</v>
      </c>
      <c r="G95" s="31">
        <f t="shared" si="25"/>
        <v>7712</v>
      </c>
    </row>
    <row r="96" spans="1:7" s="6" customFormat="1" ht="19.2" customHeight="1" x14ac:dyDescent="0.3">
      <c r="A96" s="92"/>
      <c r="B96" s="86"/>
      <c r="C96" s="18" t="s">
        <v>1</v>
      </c>
      <c r="D96" s="24">
        <v>0.95</v>
      </c>
      <c r="E96" s="25">
        <v>7326.4</v>
      </c>
      <c r="F96" s="25">
        <v>7326.4</v>
      </c>
      <c r="G96" s="25">
        <v>7326.4</v>
      </c>
    </row>
    <row r="97" spans="1:7" s="6" customFormat="1" ht="25.95" customHeight="1" x14ac:dyDescent="0.3">
      <c r="A97" s="93"/>
      <c r="B97" s="87"/>
      <c r="C97" s="18" t="s">
        <v>2</v>
      </c>
      <c r="D97" s="24">
        <v>0.05</v>
      </c>
      <c r="E97" s="25">
        <v>385.6</v>
      </c>
      <c r="F97" s="25">
        <v>385.6</v>
      </c>
      <c r="G97" s="25">
        <v>385.6</v>
      </c>
    </row>
    <row r="98" spans="1:7" s="6" customFormat="1" ht="18.600000000000001" customHeight="1" x14ac:dyDescent="0.3">
      <c r="A98" s="119" t="s">
        <v>23</v>
      </c>
      <c r="B98" s="79"/>
      <c r="C98" s="27" t="s">
        <v>5</v>
      </c>
      <c r="D98" s="24"/>
      <c r="E98" s="28">
        <f>E100+E101+E99</f>
        <v>15942.5</v>
      </c>
      <c r="F98" s="28">
        <f t="shared" ref="F98:G98" si="26">F100+F101+F99</f>
        <v>15441.099999999999</v>
      </c>
      <c r="G98" s="28">
        <f t="shared" si="26"/>
        <v>15576.6</v>
      </c>
    </row>
    <row r="99" spans="1:7" s="6" customFormat="1" ht="19.2" customHeight="1" x14ac:dyDescent="0.3">
      <c r="A99" s="82"/>
      <c r="B99" s="81"/>
      <c r="C99" s="18" t="s">
        <v>11</v>
      </c>
      <c r="D99" s="24"/>
      <c r="E99" s="25">
        <f>E106</f>
        <v>4173.8</v>
      </c>
      <c r="F99" s="25">
        <f t="shared" ref="F99" si="27">F106</f>
        <v>3904.8</v>
      </c>
      <c r="G99" s="56">
        <f>G106</f>
        <v>3948.6</v>
      </c>
    </row>
    <row r="100" spans="1:7" s="6" customFormat="1" ht="20.399999999999999" customHeight="1" x14ac:dyDescent="0.3">
      <c r="A100" s="82"/>
      <c r="B100" s="81"/>
      <c r="C100" s="18" t="s">
        <v>1</v>
      </c>
      <c r="D100" s="24"/>
      <c r="E100" s="25">
        <f>E103+E107</f>
        <v>9645.5</v>
      </c>
      <c r="F100" s="25">
        <f t="shared" ref="F100:G100" si="28">F103+F107</f>
        <v>9488.2999999999993</v>
      </c>
      <c r="G100" s="25">
        <f t="shared" si="28"/>
        <v>9559.7000000000007</v>
      </c>
    </row>
    <row r="101" spans="1:7" s="6" customFormat="1" ht="18" customHeight="1" x14ac:dyDescent="0.3">
      <c r="A101" s="83"/>
      <c r="B101" s="84"/>
      <c r="C101" s="18" t="s">
        <v>2</v>
      </c>
      <c r="D101" s="24"/>
      <c r="E101" s="25">
        <f>E104+E108</f>
        <v>2123.1999999999998</v>
      </c>
      <c r="F101" s="25">
        <f t="shared" ref="F101:G101" si="29">F104+F108</f>
        <v>2048</v>
      </c>
      <c r="G101" s="25">
        <f t="shared" si="29"/>
        <v>2068.3000000000002</v>
      </c>
    </row>
    <row r="102" spans="1:7" s="6" customFormat="1" ht="19.8" customHeight="1" x14ac:dyDescent="0.3">
      <c r="A102" s="91" t="s">
        <v>19</v>
      </c>
      <c r="B102" s="91" t="s">
        <v>32</v>
      </c>
      <c r="C102" s="29" t="s">
        <v>5</v>
      </c>
      <c r="D102" s="24"/>
      <c r="E102" s="31">
        <f>E103+E104</f>
        <v>3351.7999999999997</v>
      </c>
      <c r="F102" s="31">
        <f t="shared" ref="F102:G102" si="30">F103+F104</f>
        <v>3351.7999999999997</v>
      </c>
      <c r="G102" s="31">
        <f t="shared" si="30"/>
        <v>3351.7999999999997</v>
      </c>
    </row>
    <row r="103" spans="1:7" s="6" customFormat="1" ht="19.2" customHeight="1" x14ac:dyDescent="0.3">
      <c r="A103" s="92"/>
      <c r="B103" s="92"/>
      <c r="C103" s="18" t="s">
        <v>1</v>
      </c>
      <c r="D103" s="24">
        <v>0.93</v>
      </c>
      <c r="E103" s="25">
        <v>3117.2</v>
      </c>
      <c r="F103" s="25">
        <v>3117.2</v>
      </c>
      <c r="G103" s="25">
        <v>3117.2</v>
      </c>
    </row>
    <row r="104" spans="1:7" s="6" customFormat="1" ht="24" customHeight="1" x14ac:dyDescent="0.3">
      <c r="A104" s="93"/>
      <c r="B104" s="93"/>
      <c r="C104" s="18" t="s">
        <v>2</v>
      </c>
      <c r="D104" s="24">
        <v>7.0000000000000007E-2</v>
      </c>
      <c r="E104" s="25">
        <v>234.6</v>
      </c>
      <c r="F104" s="25">
        <v>234.6</v>
      </c>
      <c r="G104" s="25">
        <v>234.6</v>
      </c>
    </row>
    <row r="105" spans="1:7" s="6" customFormat="1" ht="18.600000000000001" customHeight="1" x14ac:dyDescent="0.3">
      <c r="A105" s="85" t="s">
        <v>20</v>
      </c>
      <c r="B105" s="91" t="s">
        <v>24</v>
      </c>
      <c r="C105" s="29" t="s">
        <v>5</v>
      </c>
      <c r="D105" s="24"/>
      <c r="E105" s="31">
        <f>E107+E108+E106</f>
        <v>12590.7</v>
      </c>
      <c r="F105" s="31">
        <f t="shared" ref="F105:G105" si="31">F107+F108+F106</f>
        <v>12089.3</v>
      </c>
      <c r="G105" s="31">
        <f t="shared" si="31"/>
        <v>12224.800000000001</v>
      </c>
    </row>
    <row r="106" spans="1:7" s="6" customFormat="1" ht="18.600000000000001" customHeight="1" x14ac:dyDescent="0.3">
      <c r="A106" s="86"/>
      <c r="B106" s="92"/>
      <c r="C106" s="18" t="s">
        <v>11</v>
      </c>
      <c r="D106" s="88">
        <v>0.85</v>
      </c>
      <c r="E106" s="25">
        <v>4173.8</v>
      </c>
      <c r="F106" s="25">
        <v>3904.8</v>
      </c>
      <c r="G106" s="25">
        <v>3948.6</v>
      </c>
    </row>
    <row r="107" spans="1:7" s="6" customFormat="1" ht="19.2" customHeight="1" x14ac:dyDescent="0.3">
      <c r="A107" s="86"/>
      <c r="B107" s="92"/>
      <c r="C107" s="18" t="s">
        <v>1</v>
      </c>
      <c r="D107" s="89"/>
      <c r="E107" s="25">
        <v>6528.3</v>
      </c>
      <c r="F107" s="25">
        <v>6371.1</v>
      </c>
      <c r="G107" s="25">
        <v>6442.5</v>
      </c>
    </row>
    <row r="108" spans="1:7" s="6" customFormat="1" ht="20.399999999999999" customHeight="1" x14ac:dyDescent="0.3">
      <c r="A108" s="86"/>
      <c r="B108" s="93"/>
      <c r="C108" s="18" t="s">
        <v>2</v>
      </c>
      <c r="D108" s="24">
        <v>0.15</v>
      </c>
      <c r="E108" s="25">
        <v>1888.6</v>
      </c>
      <c r="F108" s="25">
        <v>1813.4</v>
      </c>
      <c r="G108" s="25">
        <v>1833.7</v>
      </c>
    </row>
    <row r="109" spans="1:7" s="6" customFormat="1" ht="20.399999999999999" customHeight="1" x14ac:dyDescent="0.3">
      <c r="A109" s="102" t="s">
        <v>33</v>
      </c>
      <c r="B109" s="103"/>
      <c r="C109" s="27" t="s">
        <v>5</v>
      </c>
      <c r="D109" s="24"/>
      <c r="E109" s="28">
        <f>E110+E111</f>
        <v>276244.09999999998</v>
      </c>
      <c r="F109" s="28">
        <f t="shared" ref="F109:G109" si="32">F110+F111</f>
        <v>195106.19999999998</v>
      </c>
      <c r="G109" s="28">
        <f t="shared" si="32"/>
        <v>117520.6</v>
      </c>
    </row>
    <row r="110" spans="1:7" s="6" customFormat="1" ht="20.399999999999999" customHeight="1" x14ac:dyDescent="0.3">
      <c r="A110" s="104"/>
      <c r="B110" s="105"/>
      <c r="C110" s="18" t="s">
        <v>1</v>
      </c>
      <c r="D110" s="24"/>
      <c r="E110" s="25">
        <f t="shared" ref="E110:G111" si="33">E113+E116+E119</f>
        <v>262431.8</v>
      </c>
      <c r="F110" s="25">
        <f t="shared" si="33"/>
        <v>185350.8</v>
      </c>
      <c r="G110" s="25">
        <f t="shared" si="33"/>
        <v>111644.6</v>
      </c>
    </row>
    <row r="111" spans="1:7" s="6" customFormat="1" ht="20.399999999999999" customHeight="1" x14ac:dyDescent="0.3">
      <c r="A111" s="106"/>
      <c r="B111" s="107"/>
      <c r="C111" s="18" t="s">
        <v>2</v>
      </c>
      <c r="D111" s="24"/>
      <c r="E111" s="25">
        <f t="shared" si="33"/>
        <v>13812.3</v>
      </c>
      <c r="F111" s="25">
        <f t="shared" si="33"/>
        <v>9755.4</v>
      </c>
      <c r="G111" s="25">
        <f t="shared" si="33"/>
        <v>5876</v>
      </c>
    </row>
    <row r="112" spans="1:7" s="6" customFormat="1" ht="20.399999999999999" hidden="1" customHeight="1" x14ac:dyDescent="0.3">
      <c r="A112" s="85" t="s">
        <v>49</v>
      </c>
      <c r="B112" s="85" t="s">
        <v>34</v>
      </c>
      <c r="C112" s="29" t="s">
        <v>5</v>
      </c>
      <c r="D112" s="24"/>
      <c r="E112" s="31">
        <f>E113+E114</f>
        <v>0</v>
      </c>
      <c r="F112" s="31">
        <f>F113+F114</f>
        <v>0</v>
      </c>
      <c r="G112" s="31">
        <f>G113+G114</f>
        <v>0</v>
      </c>
    </row>
    <row r="113" spans="1:7" s="6" customFormat="1" ht="20.399999999999999" hidden="1" customHeight="1" x14ac:dyDescent="0.3">
      <c r="A113" s="86"/>
      <c r="B113" s="86"/>
      <c r="C113" s="18" t="s">
        <v>1</v>
      </c>
      <c r="D113" s="24">
        <v>0.5</v>
      </c>
      <c r="E113" s="25"/>
      <c r="F113" s="25"/>
      <c r="G113" s="25"/>
    </row>
    <row r="114" spans="1:7" s="6" customFormat="1" ht="22.95" hidden="1" customHeight="1" x14ac:dyDescent="0.3">
      <c r="A114" s="86"/>
      <c r="B114" s="87"/>
      <c r="C114" s="18" t="s">
        <v>2</v>
      </c>
      <c r="D114" s="24">
        <v>0.5</v>
      </c>
      <c r="E114" s="25"/>
      <c r="F114" s="25"/>
      <c r="G114" s="25"/>
    </row>
    <row r="115" spans="1:7" s="6" customFormat="1" ht="20.399999999999999" customHeight="1" x14ac:dyDescent="0.3">
      <c r="A115" s="86"/>
      <c r="B115" s="103" t="s">
        <v>60</v>
      </c>
      <c r="C115" s="29" t="s">
        <v>5</v>
      </c>
      <c r="D115" s="24"/>
      <c r="E115" s="31">
        <f>E116+E117</f>
        <v>72749.3</v>
      </c>
      <c r="F115" s="31">
        <f t="shared" ref="F115:G115" si="34">F116+F117</f>
        <v>100369.3</v>
      </c>
      <c r="G115" s="31">
        <f t="shared" si="34"/>
        <v>117520.6</v>
      </c>
    </row>
    <row r="116" spans="1:7" s="6" customFormat="1" ht="20.399999999999999" customHeight="1" x14ac:dyDescent="0.3">
      <c r="A116" s="86"/>
      <c r="B116" s="105"/>
      <c r="C116" s="18" t="s">
        <v>1</v>
      </c>
      <c r="D116" s="24">
        <v>0.95</v>
      </c>
      <c r="E116" s="21">
        <v>69111.8</v>
      </c>
      <c r="F116" s="25">
        <v>95350.8</v>
      </c>
      <c r="G116" s="25">
        <v>111644.6</v>
      </c>
    </row>
    <row r="117" spans="1:7" s="6" customFormat="1" ht="22.2" customHeight="1" x14ac:dyDescent="0.3">
      <c r="A117" s="86"/>
      <c r="B117" s="107"/>
      <c r="C117" s="18" t="s">
        <v>2</v>
      </c>
      <c r="D117" s="24">
        <v>0.05</v>
      </c>
      <c r="E117" s="21">
        <v>3637.5</v>
      </c>
      <c r="F117" s="25">
        <v>5018.5</v>
      </c>
      <c r="G117" s="25">
        <v>5876</v>
      </c>
    </row>
    <row r="118" spans="1:7" s="6" customFormat="1" ht="34.799999999999997" customHeight="1" x14ac:dyDescent="0.3">
      <c r="A118" s="86"/>
      <c r="B118" s="85" t="s">
        <v>73</v>
      </c>
      <c r="C118" s="29" t="s">
        <v>5</v>
      </c>
      <c r="D118" s="24"/>
      <c r="E118" s="43">
        <f>E119+E120</f>
        <v>203494.8</v>
      </c>
      <c r="F118" s="43">
        <f t="shared" ref="F118:G118" si="35">F119+F120</f>
        <v>94736.9</v>
      </c>
      <c r="G118" s="43">
        <f t="shared" si="35"/>
        <v>0</v>
      </c>
    </row>
    <row r="119" spans="1:7" s="6" customFormat="1" ht="32.4" customHeight="1" x14ac:dyDescent="0.3">
      <c r="A119" s="86"/>
      <c r="B119" s="86"/>
      <c r="C119" s="18" t="s">
        <v>1</v>
      </c>
      <c r="D119" s="24">
        <v>0.95</v>
      </c>
      <c r="E119" s="25">
        <v>193320</v>
      </c>
      <c r="F119" s="25">
        <v>90000</v>
      </c>
      <c r="G119" s="25">
        <v>0</v>
      </c>
    </row>
    <row r="120" spans="1:7" s="6" customFormat="1" ht="30" customHeight="1" x14ac:dyDescent="0.3">
      <c r="A120" s="87"/>
      <c r="B120" s="87"/>
      <c r="C120" s="18" t="s">
        <v>2</v>
      </c>
      <c r="D120" s="24">
        <v>0.05</v>
      </c>
      <c r="E120" s="25">
        <v>10174.799999999999</v>
      </c>
      <c r="F120" s="25">
        <v>4736.8999999999996</v>
      </c>
      <c r="G120" s="25">
        <v>0</v>
      </c>
    </row>
    <row r="121" spans="1:7" s="6" customFormat="1" ht="26.4" customHeight="1" x14ac:dyDescent="0.3">
      <c r="A121" s="120" t="s">
        <v>74</v>
      </c>
      <c r="B121" s="120"/>
      <c r="C121" s="50" t="s">
        <v>5</v>
      </c>
      <c r="D121" s="24"/>
      <c r="E121" s="28">
        <f>E122+E123</f>
        <v>366.5</v>
      </c>
      <c r="F121" s="28">
        <f t="shared" ref="F121:G121" si="36">F122+F123</f>
        <v>0</v>
      </c>
      <c r="G121" s="28">
        <f t="shared" si="36"/>
        <v>0</v>
      </c>
    </row>
    <row r="122" spans="1:7" s="6" customFormat="1" ht="24" customHeight="1" x14ac:dyDescent="0.3">
      <c r="A122" s="128"/>
      <c r="B122" s="128"/>
      <c r="C122" s="53" t="s">
        <v>1</v>
      </c>
      <c r="D122" s="24"/>
      <c r="E122" s="25">
        <f>E125</f>
        <v>146.6</v>
      </c>
      <c r="F122" s="25">
        <f t="shared" ref="F122:G122" si="37">F125</f>
        <v>0</v>
      </c>
      <c r="G122" s="25">
        <f t="shared" si="37"/>
        <v>0</v>
      </c>
    </row>
    <row r="123" spans="1:7" s="6" customFormat="1" ht="24" customHeight="1" x14ac:dyDescent="0.3">
      <c r="A123" s="128"/>
      <c r="B123" s="128"/>
      <c r="C123" s="53" t="s">
        <v>2</v>
      </c>
      <c r="D123" s="24"/>
      <c r="E123" s="25">
        <f>E126</f>
        <v>219.9</v>
      </c>
      <c r="F123" s="25">
        <f t="shared" ref="F123:G123" si="38">F126</f>
        <v>0</v>
      </c>
      <c r="G123" s="25">
        <f t="shared" si="38"/>
        <v>0</v>
      </c>
    </row>
    <row r="124" spans="1:7" s="6" customFormat="1" ht="24" customHeight="1" x14ac:dyDescent="0.3">
      <c r="A124" s="111" t="s">
        <v>62</v>
      </c>
      <c r="B124" s="111" t="s">
        <v>61</v>
      </c>
      <c r="C124" s="51" t="s">
        <v>5</v>
      </c>
      <c r="D124" s="75"/>
      <c r="E124" s="52">
        <f>E125+E126</f>
        <v>366.5</v>
      </c>
      <c r="F124" s="52">
        <f t="shared" ref="F124:G124" si="39">F125+F126</f>
        <v>0</v>
      </c>
      <c r="G124" s="52">
        <f t="shared" si="39"/>
        <v>0</v>
      </c>
    </row>
    <row r="125" spans="1:7" s="6" customFormat="1" ht="24" customHeight="1" x14ac:dyDescent="0.3">
      <c r="A125" s="112"/>
      <c r="B125" s="112"/>
      <c r="C125" s="53" t="s">
        <v>1</v>
      </c>
      <c r="D125" s="76">
        <v>0.4</v>
      </c>
      <c r="E125" s="66">
        <v>146.6</v>
      </c>
      <c r="F125" s="25">
        <v>0</v>
      </c>
      <c r="G125" s="25">
        <v>0</v>
      </c>
    </row>
    <row r="126" spans="1:7" s="6" customFormat="1" ht="37.799999999999997" customHeight="1" x14ac:dyDescent="0.3">
      <c r="A126" s="113"/>
      <c r="B126" s="113"/>
      <c r="C126" s="53" t="s">
        <v>2</v>
      </c>
      <c r="D126" s="70">
        <v>0.6</v>
      </c>
      <c r="E126" s="66">
        <v>219.9</v>
      </c>
      <c r="F126" s="25">
        <v>0</v>
      </c>
      <c r="G126" s="25">
        <v>0</v>
      </c>
    </row>
    <row r="127" spans="1:7" s="6" customFormat="1" ht="22.2" customHeight="1" x14ac:dyDescent="0.3">
      <c r="A127" s="131" t="s">
        <v>75</v>
      </c>
      <c r="B127" s="132"/>
      <c r="C127" s="50" t="s">
        <v>5</v>
      </c>
      <c r="D127" s="70"/>
      <c r="E127" s="77">
        <f>E128+E129</f>
        <v>714.3</v>
      </c>
      <c r="F127" s="77">
        <f t="shared" ref="F127:G127" si="40">F128+F129</f>
        <v>0</v>
      </c>
      <c r="G127" s="77">
        <f t="shared" si="40"/>
        <v>0</v>
      </c>
    </row>
    <row r="128" spans="1:7" s="6" customFormat="1" ht="22.2" customHeight="1" x14ac:dyDescent="0.3">
      <c r="A128" s="133"/>
      <c r="B128" s="134"/>
      <c r="C128" s="53" t="s">
        <v>1</v>
      </c>
      <c r="D128" s="70"/>
      <c r="E128" s="66">
        <f>E131</f>
        <v>500</v>
      </c>
      <c r="F128" s="25">
        <f>F131</f>
        <v>0</v>
      </c>
      <c r="G128" s="25">
        <f>G131</f>
        <v>0</v>
      </c>
    </row>
    <row r="129" spans="1:7" s="6" customFormat="1" ht="22.2" customHeight="1" x14ac:dyDescent="0.3">
      <c r="A129" s="135"/>
      <c r="B129" s="136"/>
      <c r="C129" s="53" t="s">
        <v>2</v>
      </c>
      <c r="D129" s="70"/>
      <c r="E129" s="66">
        <f>E132</f>
        <v>214.3</v>
      </c>
      <c r="F129" s="66">
        <f t="shared" ref="F129:G129" si="41">F132</f>
        <v>0</v>
      </c>
      <c r="G129" s="66">
        <f t="shared" si="41"/>
        <v>0</v>
      </c>
    </row>
    <row r="130" spans="1:7" s="6" customFormat="1" ht="22.2" customHeight="1" x14ac:dyDescent="0.3">
      <c r="A130" s="111" t="s">
        <v>58</v>
      </c>
      <c r="B130" s="111" t="s">
        <v>76</v>
      </c>
      <c r="C130" s="51" t="s">
        <v>5</v>
      </c>
      <c r="D130" s="75"/>
      <c r="E130" s="52">
        <f>E131+E132</f>
        <v>714.3</v>
      </c>
      <c r="F130" s="52">
        <f t="shared" ref="F130:G130" si="42">F131+F132</f>
        <v>0</v>
      </c>
      <c r="G130" s="52">
        <f t="shared" si="42"/>
        <v>0</v>
      </c>
    </row>
    <row r="131" spans="1:7" s="6" customFormat="1" ht="22.2" customHeight="1" x14ac:dyDescent="0.3">
      <c r="A131" s="112"/>
      <c r="B131" s="112"/>
      <c r="C131" s="53" t="s">
        <v>1</v>
      </c>
      <c r="D131" s="76">
        <v>0.7</v>
      </c>
      <c r="E131" s="66">
        <v>500</v>
      </c>
      <c r="F131" s="25">
        <v>0</v>
      </c>
      <c r="G131" s="25">
        <v>0</v>
      </c>
    </row>
    <row r="132" spans="1:7" s="6" customFormat="1" ht="22.2" customHeight="1" x14ac:dyDescent="0.3">
      <c r="A132" s="113"/>
      <c r="B132" s="113"/>
      <c r="C132" s="53" t="s">
        <v>2</v>
      </c>
      <c r="D132" s="70">
        <v>0.3</v>
      </c>
      <c r="E132" s="66">
        <v>214.3</v>
      </c>
      <c r="F132" s="25">
        <v>0</v>
      </c>
      <c r="G132" s="25">
        <v>0</v>
      </c>
    </row>
    <row r="133" spans="1:7" ht="22.5" customHeight="1" x14ac:dyDescent="0.3">
      <c r="A133" s="114" t="s">
        <v>63</v>
      </c>
      <c r="B133" s="115"/>
      <c r="C133" s="35" t="s">
        <v>5</v>
      </c>
      <c r="D133" s="36"/>
      <c r="E133" s="37">
        <f>E98+E89+E74+E27+E20+E6+E109+E57+E127+E121</f>
        <v>1270391.3999999999</v>
      </c>
      <c r="F133" s="37">
        <f>F98+F89+F74+F27+F20+F6+F109+F57</f>
        <v>829621.2</v>
      </c>
      <c r="G133" s="37">
        <f>G98+G89+G74+G27+G20+G6+G109+G57</f>
        <v>1202626</v>
      </c>
    </row>
    <row r="134" spans="1:7" ht="22.5" customHeight="1" x14ac:dyDescent="0.3">
      <c r="A134" s="114"/>
      <c r="B134" s="115"/>
      <c r="C134" s="38" t="s">
        <v>11</v>
      </c>
      <c r="D134" s="36"/>
      <c r="E134" s="37">
        <f>E7+E75+E99+E28+E58</f>
        <v>16094.900000000001</v>
      </c>
      <c r="F134" s="37">
        <f>F7+F75+F99+F28+F58</f>
        <v>78396.800000000003</v>
      </c>
      <c r="G134" s="37">
        <f>G7+G75+G99+G28+G58</f>
        <v>195751</v>
      </c>
    </row>
    <row r="135" spans="1:7" ht="25.2" customHeight="1" x14ac:dyDescent="0.3">
      <c r="A135" s="114"/>
      <c r="B135" s="115"/>
      <c r="C135" s="27" t="s">
        <v>64</v>
      </c>
      <c r="D135" s="36"/>
      <c r="E135" s="37">
        <f>E39</f>
        <v>47682.3</v>
      </c>
      <c r="F135" s="37">
        <f>F39</f>
        <v>0</v>
      </c>
      <c r="G135" s="37">
        <f>G39</f>
        <v>0</v>
      </c>
    </row>
    <row r="136" spans="1:7" ht="19.8" customHeight="1" x14ac:dyDescent="0.3">
      <c r="A136" s="116"/>
      <c r="B136" s="115"/>
      <c r="C136" s="27" t="s">
        <v>1</v>
      </c>
      <c r="D136" s="36"/>
      <c r="E136" s="39">
        <f t="shared" ref="E136:G137" si="43">E8+E21+E30+E76+E90+E100+E110+E122+E128+E59</f>
        <v>1111746.5</v>
      </c>
      <c r="F136" s="39">
        <f t="shared" si="43"/>
        <v>672423.5</v>
      </c>
      <c r="G136" s="39">
        <f t="shared" si="43"/>
        <v>880894.29999999993</v>
      </c>
    </row>
    <row r="137" spans="1:7" ht="22.95" customHeight="1" x14ac:dyDescent="0.3">
      <c r="A137" s="117"/>
      <c r="B137" s="118"/>
      <c r="C137" s="27" t="s">
        <v>2</v>
      </c>
      <c r="D137" s="36"/>
      <c r="E137" s="58">
        <f t="shared" si="43"/>
        <v>94867.699999999983</v>
      </c>
      <c r="F137" s="37">
        <f t="shared" si="43"/>
        <v>78800.899999999994</v>
      </c>
      <c r="G137" s="58">
        <f t="shared" si="43"/>
        <v>125980.7</v>
      </c>
    </row>
    <row r="138" spans="1:7" x14ac:dyDescent="0.3">
      <c r="E138" s="7"/>
      <c r="F138" s="2"/>
      <c r="G138" s="2"/>
    </row>
    <row r="139" spans="1:7" x14ac:dyDescent="0.3">
      <c r="E139" s="8"/>
      <c r="F139" s="2"/>
      <c r="G139" s="2"/>
    </row>
    <row r="141" spans="1:7" x14ac:dyDescent="0.3">
      <c r="E141" s="7"/>
      <c r="F141" s="14"/>
      <c r="G141" s="14"/>
    </row>
    <row r="142" spans="1:7" x14ac:dyDescent="0.3">
      <c r="E142" s="7"/>
      <c r="F142" s="14"/>
      <c r="G142" s="14"/>
    </row>
    <row r="143" spans="1:7" x14ac:dyDescent="0.3">
      <c r="E143" s="7"/>
      <c r="F143" s="14"/>
      <c r="G143" s="14"/>
    </row>
    <row r="144" spans="1:7" x14ac:dyDescent="0.3">
      <c r="B144" s="3" t="s">
        <v>17</v>
      </c>
      <c r="E144" s="7"/>
      <c r="F144" s="14"/>
      <c r="G144" s="14"/>
    </row>
    <row r="145" spans="5:7" x14ac:dyDescent="0.3">
      <c r="E145" s="7"/>
      <c r="F145" s="14"/>
      <c r="G145" s="14"/>
    </row>
  </sheetData>
  <mergeCells count="70">
    <mergeCell ref="A130:A132"/>
    <mergeCell ref="B130:B132"/>
    <mergeCell ref="A127:B129"/>
    <mergeCell ref="A85:A88"/>
    <mergeCell ref="B85:B88"/>
    <mergeCell ref="A121:B123"/>
    <mergeCell ref="A124:A126"/>
    <mergeCell ref="B124:B126"/>
    <mergeCell ref="A57:B60"/>
    <mergeCell ref="A61:A70"/>
    <mergeCell ref="B61:B63"/>
    <mergeCell ref="B64:B67"/>
    <mergeCell ref="B68:B70"/>
    <mergeCell ref="A71:A73"/>
    <mergeCell ref="B71:B73"/>
    <mergeCell ref="A105:A108"/>
    <mergeCell ref="A112:A120"/>
    <mergeCell ref="B118:B120"/>
    <mergeCell ref="A74:B77"/>
    <mergeCell ref="A1:G1"/>
    <mergeCell ref="A3:G3"/>
    <mergeCell ref="A6:B9"/>
    <mergeCell ref="A10:A12"/>
    <mergeCell ref="B10:B12"/>
    <mergeCell ref="A109:B111"/>
    <mergeCell ref="B112:B114"/>
    <mergeCell ref="A13:A16"/>
    <mergeCell ref="B13:B16"/>
    <mergeCell ref="D14:D15"/>
    <mergeCell ref="D39:D40"/>
    <mergeCell ref="D86:D87"/>
    <mergeCell ref="D106:D107"/>
    <mergeCell ref="D51:D52"/>
    <mergeCell ref="B46:B49"/>
    <mergeCell ref="A50:A53"/>
    <mergeCell ref="A133:B137"/>
    <mergeCell ref="A78:A80"/>
    <mergeCell ref="B95:B97"/>
    <mergeCell ref="A95:A97"/>
    <mergeCell ref="B81:B84"/>
    <mergeCell ref="B105:B108"/>
    <mergeCell ref="A98:B101"/>
    <mergeCell ref="A102:A104"/>
    <mergeCell ref="B78:B80"/>
    <mergeCell ref="B115:B117"/>
    <mergeCell ref="B102:B104"/>
    <mergeCell ref="A89:B91"/>
    <mergeCell ref="A92:A94"/>
    <mergeCell ref="B92:B94"/>
    <mergeCell ref="A17:A19"/>
    <mergeCell ref="B17:B19"/>
    <mergeCell ref="A20:B22"/>
    <mergeCell ref="A23:A25"/>
    <mergeCell ref="B23:B25"/>
    <mergeCell ref="A27:B31"/>
    <mergeCell ref="B42:B45"/>
    <mergeCell ref="D43:D44"/>
    <mergeCell ref="D82:D83"/>
    <mergeCell ref="A81:A84"/>
    <mergeCell ref="B54:B56"/>
    <mergeCell ref="B50:B53"/>
    <mergeCell ref="D47:D48"/>
    <mergeCell ref="B32:B34"/>
    <mergeCell ref="A54:A56"/>
    <mergeCell ref="A32:A34"/>
    <mergeCell ref="A42:A45"/>
    <mergeCell ref="B35:B37"/>
    <mergeCell ref="A35:A41"/>
    <mergeCell ref="B38:B41"/>
    <mergeCell ref="A46:A49"/>
  </mergeCells>
  <pageMargins left="0.39370078740157483" right="0.27559055118110237" top="0.9055118110236221" bottom="0.9055118110236221" header="0.43307086614173229" footer="0.35433070866141736"/>
  <pageSetup paperSize="9" scale="64" firstPageNumber="664" fitToHeight="0" orientation="landscape" useFirstPageNumber="1" r:id="rId1"/>
  <headerFooter alignWithMargins="0"/>
  <rowBreaks count="3" manualBreakCount="3">
    <brk id="34" max="6" man="1"/>
    <brk id="67" max="6" man="1"/>
    <brk id="9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Муллабаева Елена Анатольевна</cp:lastModifiedBy>
  <cp:lastPrinted>2025-11-07T11:20:05Z</cp:lastPrinted>
  <dcterms:created xsi:type="dcterms:W3CDTF">1996-10-08T23:32:33Z</dcterms:created>
  <dcterms:modified xsi:type="dcterms:W3CDTF">2025-11-07T11:20:08Z</dcterms:modified>
</cp:coreProperties>
</file>